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activeTab="0"/>
  </bookViews>
  <sheets>
    <sheet name="Notas" sheetId="1" r:id="rId1"/>
    <sheet name="X - Cuadro 1" sheetId="2" r:id="rId2"/>
    <sheet name="X - Cuadro 2" sheetId="3" r:id="rId3"/>
    <sheet name="X - Cuadro 3A y 3B" sheetId="4" r:id="rId4"/>
    <sheet name="X - Cuadro 4" sheetId="5" r:id="rId5"/>
    <sheet name="X - Gráfico 1" sheetId="6" r:id="rId6"/>
    <sheet name="X - Gráfico 2" sheetId="7" r:id="rId7"/>
    <sheet name="M - Cuadro 5" sheetId="8" r:id="rId8"/>
    <sheet name="M - Cuadro 6" sheetId="9" r:id="rId9"/>
    <sheet name="M - Cuadro 7A y 7B" sheetId="10" r:id="rId10"/>
    <sheet name="M - Cuadro 8" sheetId="11" r:id="rId11"/>
    <sheet name="M - Gráfico 3" sheetId="12" r:id="rId12"/>
    <sheet name="M - Gráfico 4" sheetId="13" r:id="rId13"/>
    <sheet name="Gráfico - Serie X y M" sheetId="14" r:id="rId14"/>
    <sheet name="Datos" sheetId="15" state="hidden" r:id="rId15"/>
  </sheets>
  <definedNames>
    <definedName name="_xlfn.IFERROR" hidden="1">#NAME?</definedName>
    <definedName name="_xlnm.Print_Area" localSheetId="13">'Gráfico - Serie X y M'!$I$1:$X$33,'Gráfico - Serie X y M'!$I$35:$X$69</definedName>
    <definedName name="_xlnm.Print_Area" localSheetId="7">'M - Cuadro 5'!$B$1:$P$81</definedName>
    <definedName name="_xlnm.Print_Area" localSheetId="8">'M - Cuadro 6'!$B$1:$P$76</definedName>
    <definedName name="_xlnm.Print_Area" localSheetId="9">'M - Cuadro 7A y 7B'!$B$1:$Q$21,'M - Cuadro 7A y 7B'!$B$23:$Q$43</definedName>
    <definedName name="_xlnm.Print_Area" localSheetId="10">'M - Cuadro 8'!$A$1:$I$22</definedName>
    <definedName name="_xlnm.Print_Area" localSheetId="0">'Notas'!$A$1:$N$10</definedName>
    <definedName name="_xlnm.Print_Area" localSheetId="1">'X - Cuadro 1'!$B$1:$P$81</definedName>
    <definedName name="_xlnm.Print_Area" localSheetId="2">'X - Cuadro 2'!$B$1:$P$76</definedName>
    <definedName name="_xlnm.Print_Area" localSheetId="3">'X - Cuadro 3A y 3B'!$B$1:$Q$21,'X - Cuadro 3A y 3B'!$B$23:$Q$43</definedName>
    <definedName name="_xlnm.Print_Area" localSheetId="4">'X - Cuadro 4'!$B$1:$I$22</definedName>
    <definedName name="_xlnm.Print_Titles" localSheetId="7">'M - Cuadro 5'!$1:$7</definedName>
    <definedName name="_xlnm.Print_Titles" localSheetId="8">'M - Cuadro 6'!$1:$7</definedName>
    <definedName name="_xlnm.Print_Titles" localSheetId="1">'X - Cuadro 1'!$1:$7</definedName>
    <definedName name="_xlnm.Print_Titles" localSheetId="2">'X - Cuadro 2'!$1:$7</definedName>
  </definedNames>
  <calcPr fullCalcOnLoad="1"/>
</workbook>
</file>

<file path=xl/sharedStrings.xml><?xml version="1.0" encoding="utf-8"?>
<sst xmlns="http://schemas.openxmlformats.org/spreadsheetml/2006/main" count="602" uniqueCount="83">
  <si>
    <t>1. Servicios de manufactura sobre insumos físicos pertenecientes a otros (maquila)</t>
  </si>
  <si>
    <t>2. Transporte</t>
  </si>
  <si>
    <t>2.1 Transporte marítimo</t>
  </si>
  <si>
    <t>2.2 Transporte aéreo</t>
  </si>
  <si>
    <t>2.3 Otras modalidades de transporte (terrestre)</t>
  </si>
  <si>
    <t>2.4 Servicios postales y de mensajería</t>
  </si>
  <si>
    <t>3. Viajes</t>
  </si>
  <si>
    <t>4. Servicios de seguros y pensiones</t>
  </si>
  <si>
    <t>5. Servicios financieros</t>
  </si>
  <si>
    <t>6. Cargos por el uso de la propiedad intelectual</t>
  </si>
  <si>
    <t>(2.1)
Transporte marítimo</t>
  </si>
  <si>
    <t>(2)
Transporte</t>
  </si>
  <si>
    <t>(1)
Servicios de manufactura sobre insumos físicos pertenecientes a otros (maquila)</t>
  </si>
  <si>
    <t>(2.2)
Transporte aéreo</t>
  </si>
  <si>
    <t>(2.3)
Otras modalidades de transporte (terrestre)</t>
  </si>
  <si>
    <t>(2.4)
Servicios postales y de mensajería</t>
  </si>
  <si>
    <t>(3)
Viajes</t>
  </si>
  <si>
    <t>(4)
Servicios de seguros y pensiones</t>
  </si>
  <si>
    <t>(5)
Servicios financieros</t>
  </si>
  <si>
    <t>(6)
Cargos por el uso de la propiedad intelectual</t>
  </si>
  <si>
    <t>I</t>
  </si>
  <si>
    <t>II</t>
  </si>
  <si>
    <t>III</t>
  </si>
  <si>
    <t>IV</t>
  </si>
  <si>
    <t>Periodo</t>
  </si>
  <si>
    <t>Cuadro 1</t>
  </si>
  <si>
    <t>(10)
Total</t>
  </si>
  <si>
    <t>Exportación de servicios por trimestre</t>
  </si>
  <si>
    <t>Millones de US dólares</t>
  </si>
  <si>
    <t>Cuadro 2</t>
  </si>
  <si>
    <t>Descripción</t>
  </si>
  <si>
    <t>Total</t>
  </si>
  <si>
    <t>7. Servicios de telecomunicación, informática e información</t>
  </si>
  <si>
    <t>8. Servicios profesionales, de consultoría, técnicos, de investigación y desarrollo y otros</t>
  </si>
  <si>
    <t>9. Otros Servicios</t>
  </si>
  <si>
    <t>Cuadro 3A</t>
  </si>
  <si>
    <t>Cuadro 3B</t>
  </si>
  <si>
    <t>Estructura porcentual en %</t>
  </si>
  <si>
    <t>a) Cifras preliminares para los años 2019, 2020, 2021 y 2022</t>
  </si>
  <si>
    <t>(8) Servicios profesionales, de consultoría, técnicos, de investigación y desarrollo y otros: agrupa los servicios profesionales y de consultoría en administración de empresas, servicios de investigación y desarrollo, servicios técnicos, relacionados con el comercio y otros servicios empresariales</t>
  </si>
  <si>
    <t>(9) Otros Servicios: agrupa los servicios audiovisuales y conexos, otros servicios personales, culturales y recreativos, bienes y servicios del gobierno, mantenimiento y reparaciones y construcción.</t>
  </si>
  <si>
    <t>c) Agrupación de los siguientes rubros de servicios:</t>
  </si>
  <si>
    <t>b) Las cifras de 2022 son a septiembre</t>
  </si>
  <si>
    <t>2021/2020</t>
  </si>
  <si>
    <t>2022/2021</t>
  </si>
  <si>
    <t>Variaciones absolutas</t>
  </si>
  <si>
    <t>Variaciones relativas</t>
  </si>
  <si>
    <t>Cuadro 4</t>
  </si>
  <si>
    <t>Cifras en millones de US dólares y variaciones relativas en %</t>
  </si>
  <si>
    <t>*/ Las cifras del periodo son acumuladas a septiembre de cada año</t>
  </si>
  <si>
    <t>Notas generales a los cuadros y gráficos:</t>
  </si>
  <si>
    <t>2022*</t>
  </si>
  <si>
    <t>*/  Las cifras de 2022 son a septiembre</t>
  </si>
  <si>
    <t>Importación de servicios por trimestre</t>
  </si>
  <si>
    <t>1. Servicios de manufactura sobre insumos físicos pertenecientes a otros</t>
  </si>
  <si>
    <t>Año</t>
  </si>
  <si>
    <t>Trimestre</t>
  </si>
  <si>
    <t>Exportación</t>
  </si>
  <si>
    <t xml:space="preserve">Importación </t>
  </si>
  <si>
    <t xml:space="preserve">I </t>
  </si>
  <si>
    <t>Importaciones</t>
  </si>
  <si>
    <t>Exportaciones</t>
  </si>
  <si>
    <t>2.3 Otras modalidades de transporte</t>
  </si>
  <si>
    <t>7. Servicios de telecomunicación, informática e información (*)</t>
  </si>
  <si>
    <t>8. Servicios profesionales, de consultoría, técnicos, de investigación y desarrollo y otros. (*)</t>
  </si>
  <si>
    <t>9. Otros Servicios (*)</t>
  </si>
  <si>
    <t>(7)
Servicios de telecomunicación, informática e información</t>
  </si>
  <si>
    <t>(8)
Servicios profesionales, de consultoría, técnicos, de investigación y desarrollo y otros</t>
  </si>
  <si>
    <t>(9)
Otros Servicios</t>
  </si>
  <si>
    <t>Exportación de servicios</t>
  </si>
  <si>
    <t>Tasas de variación interanual en %</t>
  </si>
  <si>
    <t>Importación de servicios</t>
  </si>
  <si>
    <t>Exportación e Importación de servicios por trimestre</t>
  </si>
  <si>
    <t>Millones de US dólares y variaciones interanuales en %</t>
  </si>
  <si>
    <t>Exportación e Importación de servicios</t>
  </si>
  <si>
    <t>Período:  2008  -  2022</t>
  </si>
  <si>
    <t>Período:  1T-2008  -  3T-2022</t>
  </si>
  <si>
    <t>Período:  2020  -  2022 *</t>
  </si>
  <si>
    <t>Cuadro 5</t>
  </si>
  <si>
    <t>Cuadro 6</t>
  </si>
  <si>
    <t>Cuadro 7A</t>
  </si>
  <si>
    <t>Cuadro 8</t>
  </si>
  <si>
    <t>Cuadro 7B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</si>
</sst>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0.0%"/>
  </numFmts>
  <fonts count="66"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12"/>
      <color indexed="63"/>
      <name val="Segoe UI"/>
      <family val="2"/>
    </font>
    <font>
      <i/>
      <sz val="10"/>
      <color indexed="63"/>
      <name val="Segoe UI"/>
      <family val="2"/>
    </font>
    <font>
      <sz val="9"/>
      <color indexed="63"/>
      <name val="Segoe UI"/>
      <family val="2"/>
    </font>
    <font>
      <sz val="10"/>
      <color indexed="8"/>
      <name val="Segoe UI"/>
      <family val="2"/>
    </font>
    <font>
      <b/>
      <sz val="9"/>
      <color indexed="9"/>
      <name val="Segoe UI"/>
      <family val="2"/>
    </font>
    <font>
      <b/>
      <u val="single"/>
      <sz val="18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6"/>
      <name val="Segoe UI"/>
      <family val="0"/>
    </font>
    <font>
      <b/>
      <sz val="12"/>
      <color indexed="56"/>
      <name val="Segoe UI"/>
      <family val="0"/>
    </font>
    <font>
      <b/>
      <sz val="14"/>
      <color indexed="63"/>
      <name val="Segoe UI"/>
      <family val="0"/>
    </font>
    <font>
      <sz val="11"/>
      <color indexed="63"/>
      <name val="Segoe UI"/>
      <family val="0"/>
    </font>
    <font>
      <sz val="11"/>
      <color indexed="56"/>
      <name val="Segoe UI"/>
      <family val="0"/>
    </font>
    <font>
      <sz val="10"/>
      <color indexed="56"/>
      <name val="Segoe UI"/>
      <family val="0"/>
    </font>
    <font>
      <sz val="8"/>
      <color indexed="56"/>
      <name val="Segoe UI"/>
      <family val="0"/>
    </font>
    <font>
      <b/>
      <sz val="14"/>
      <color indexed="56"/>
      <name val="Segoe UI"/>
      <family val="0"/>
    </font>
    <font>
      <b/>
      <sz val="11"/>
      <color indexed="56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10"/>
      <color theme="3" tint="-0.24997000396251678"/>
      <name val="Segoe UI"/>
      <family val="2"/>
    </font>
    <font>
      <b/>
      <sz val="10"/>
      <color theme="0"/>
      <name val="Segoe UI"/>
      <family val="2"/>
    </font>
    <font>
      <b/>
      <sz val="12"/>
      <color rgb="FF333F50"/>
      <name val="Segoe UI"/>
      <family val="2"/>
    </font>
    <font>
      <sz val="10"/>
      <color rgb="FF333F50"/>
      <name val="Segoe UI"/>
      <family val="2"/>
    </font>
    <font>
      <i/>
      <sz val="10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9"/>
      <color theme="0"/>
      <name val="Segoe UI"/>
      <family val="2"/>
    </font>
    <font>
      <b/>
      <u val="single"/>
      <sz val="18"/>
      <color theme="3" tint="-0.24997000396251678"/>
      <name val="Segoe UI"/>
      <family val="2"/>
    </font>
    <font>
      <sz val="9"/>
      <color theme="3" tint="-0.2499700039625167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3"/>
      </bottom>
    </border>
    <border>
      <left/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/>
      <top style="thin">
        <color theme="0"/>
      </top>
      <bottom style="thin">
        <color theme="0"/>
      </bottom>
    </border>
    <border>
      <left/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/>
      <top style="thin">
        <color theme="3"/>
      </top>
      <bottom style="thin">
        <color theme="3"/>
      </bottom>
    </border>
    <border>
      <left/>
      <right/>
      <top/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50003623962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6" fillId="33" borderId="0" xfId="54" applyFont="1" applyFill="1" applyBorder="1" applyAlignment="1">
      <alignment horizontal="left"/>
      <protection/>
    </xf>
    <xf numFmtId="3" fontId="56" fillId="0" borderId="0" xfId="54" applyNumberFormat="1" applyFont="1" applyAlignment="1">
      <alignment/>
      <protection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64" fontId="55" fillId="0" borderId="12" xfId="54" applyNumberFormat="1" applyFont="1" applyFill="1" applyBorder="1" applyAlignment="1">
      <alignment vertical="center"/>
      <protection/>
    </xf>
    <xf numFmtId="164" fontId="55" fillId="0" borderId="13" xfId="54" applyNumberFormat="1" applyFont="1" applyFill="1" applyBorder="1" applyAlignment="1">
      <alignment vertical="center"/>
      <protection/>
    </xf>
    <xf numFmtId="164" fontId="57" fillId="0" borderId="14" xfId="54" applyNumberFormat="1" applyFont="1" applyFill="1" applyBorder="1" applyAlignment="1">
      <alignment vertical="center"/>
      <protection/>
    </xf>
    <xf numFmtId="3" fontId="56" fillId="0" borderId="0" xfId="54" applyNumberFormat="1" applyFont="1" applyBorder="1" applyAlignment="1">
      <alignment/>
      <protection/>
    </xf>
    <xf numFmtId="164" fontId="55" fillId="2" borderId="15" xfId="54" applyNumberFormat="1" applyFont="1" applyFill="1" applyBorder="1" applyAlignment="1">
      <alignment vertical="center"/>
      <protection/>
    </xf>
    <xf numFmtId="164" fontId="55" fillId="2" borderId="10" xfId="54" applyNumberFormat="1" applyFont="1" applyFill="1" applyBorder="1" applyAlignment="1">
      <alignment vertical="center"/>
      <protection/>
    </xf>
    <xf numFmtId="164" fontId="57" fillId="2" borderId="16" xfId="54" applyNumberFormat="1" applyFont="1" applyFill="1" applyBorder="1" applyAlignment="1">
      <alignment vertical="center"/>
      <protection/>
    </xf>
    <xf numFmtId="0" fontId="57" fillId="0" borderId="17" xfId="54" applyFont="1" applyFill="1" applyBorder="1" applyAlignment="1">
      <alignment horizontal="center" vertical="center"/>
      <protection/>
    </xf>
    <xf numFmtId="164" fontId="57" fillId="0" borderId="18" xfId="54" applyNumberFormat="1" applyFont="1" applyFill="1" applyBorder="1" applyAlignment="1">
      <alignment vertical="center"/>
      <protection/>
    </xf>
    <xf numFmtId="0" fontId="55" fillId="0" borderId="19" xfId="54" applyFont="1" applyFill="1" applyBorder="1" applyAlignment="1">
      <alignment horizontal="center" vertical="center"/>
      <protection/>
    </xf>
    <xf numFmtId="164" fontId="55" fillId="0" borderId="20" xfId="54" applyNumberFormat="1" applyFont="1" applyFill="1" applyBorder="1" applyAlignment="1">
      <alignment vertical="center"/>
      <protection/>
    </xf>
    <xf numFmtId="0" fontId="55" fillId="0" borderId="21" xfId="54" applyFont="1" applyFill="1" applyBorder="1" applyAlignment="1">
      <alignment horizontal="center" vertical="center"/>
      <protection/>
    </xf>
    <xf numFmtId="164" fontId="55" fillId="0" borderId="22" xfId="54" applyNumberFormat="1" applyFont="1" applyFill="1" applyBorder="1" applyAlignment="1">
      <alignment vertical="center"/>
      <protection/>
    </xf>
    <xf numFmtId="0" fontId="57" fillId="2" borderId="23" xfId="54" applyFont="1" applyFill="1" applyBorder="1" applyAlignment="1">
      <alignment horizontal="center" vertical="center"/>
      <protection/>
    </xf>
    <xf numFmtId="164" fontId="57" fillId="2" borderId="24" xfId="54" applyNumberFormat="1" applyFont="1" applyFill="1" applyBorder="1" applyAlignment="1">
      <alignment vertical="center"/>
      <protection/>
    </xf>
    <xf numFmtId="0" fontId="55" fillId="2" borderId="25" xfId="54" applyFont="1" applyFill="1" applyBorder="1" applyAlignment="1">
      <alignment horizontal="center" vertical="center"/>
      <protection/>
    </xf>
    <xf numFmtId="164" fontId="55" fillId="2" borderId="26" xfId="54" applyNumberFormat="1" applyFont="1" applyFill="1" applyBorder="1" applyAlignment="1">
      <alignment vertical="center"/>
      <protection/>
    </xf>
    <xf numFmtId="0" fontId="55" fillId="2" borderId="27" xfId="54" applyFont="1" applyFill="1" applyBorder="1" applyAlignment="1">
      <alignment horizontal="center" vertical="center"/>
      <protection/>
    </xf>
    <xf numFmtId="164" fontId="55" fillId="2" borderId="28" xfId="54" applyNumberFormat="1" applyFont="1" applyFill="1" applyBorder="1" applyAlignment="1">
      <alignment vertical="center"/>
      <protection/>
    </xf>
    <xf numFmtId="0" fontId="59" fillId="0" borderId="0" xfId="54" applyFont="1" applyAlignment="1">
      <alignment horizontal="centerContinuous" vertical="center"/>
      <protection/>
    </xf>
    <xf numFmtId="0" fontId="59" fillId="0" borderId="0" xfId="54" applyFont="1" applyAlignment="1">
      <alignment horizontal="centerContinuous"/>
      <protection/>
    </xf>
    <xf numFmtId="0" fontId="60" fillId="0" borderId="0" xfId="54" applyFont="1" applyAlignment="1">
      <alignment horizontal="centerContinuous"/>
      <protection/>
    </xf>
    <xf numFmtId="0" fontId="55" fillId="0" borderId="0" xfId="0" applyFont="1" applyAlignment="1">
      <alignment horizontal="centerContinuous" vertical="center"/>
    </xf>
    <xf numFmtId="0" fontId="55" fillId="0" borderId="29" xfId="54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vertical="center"/>
      <protection/>
    </xf>
    <xf numFmtId="164" fontId="55" fillId="0" borderId="31" xfId="54" applyNumberFormat="1" applyFont="1" applyFill="1" applyBorder="1" applyAlignment="1">
      <alignment vertical="center"/>
      <protection/>
    </xf>
    <xf numFmtId="0" fontId="58" fillId="34" borderId="16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left" vertical="center" indent="1"/>
    </xf>
    <xf numFmtId="164" fontId="55" fillId="0" borderId="33" xfId="0" applyNumberFormat="1" applyFont="1" applyBorder="1" applyAlignment="1">
      <alignment vertical="center"/>
    </xf>
    <xf numFmtId="164" fontId="55" fillId="0" borderId="34" xfId="0" applyNumberFormat="1" applyFont="1" applyBorder="1" applyAlignment="1">
      <alignment vertical="center"/>
    </xf>
    <xf numFmtId="0" fontId="55" fillId="0" borderId="32" xfId="0" applyFont="1" applyBorder="1" applyAlignment="1">
      <alignment horizontal="left" vertical="center" indent="3"/>
    </xf>
    <xf numFmtId="0" fontId="55" fillId="2" borderId="25" xfId="0" applyFont="1" applyFill="1" applyBorder="1" applyAlignment="1">
      <alignment horizontal="left" vertical="center" indent="1"/>
    </xf>
    <xf numFmtId="164" fontId="55" fillId="2" borderId="15" xfId="0" applyNumberFormat="1" applyFont="1" applyFill="1" applyBorder="1" applyAlignment="1">
      <alignment vertical="center"/>
    </xf>
    <xf numFmtId="164" fontId="55" fillId="2" borderId="26" xfId="0" applyNumberFormat="1" applyFont="1" applyFill="1" applyBorder="1" applyAlignment="1">
      <alignment vertical="center"/>
    </xf>
    <xf numFmtId="0" fontId="55" fillId="2" borderId="25" xfId="0" applyFont="1" applyFill="1" applyBorder="1" applyAlignment="1">
      <alignment horizontal="left" vertical="center" indent="3"/>
    </xf>
    <xf numFmtId="0" fontId="58" fillId="34" borderId="2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left" vertical="center" indent="1"/>
    </xf>
    <xf numFmtId="164" fontId="55" fillId="0" borderId="36" xfId="0" applyNumberFormat="1" applyFont="1" applyBorder="1" applyAlignment="1">
      <alignment vertical="center"/>
    </xf>
    <xf numFmtId="164" fontId="55" fillId="0" borderId="37" xfId="0" applyNumberFormat="1" applyFont="1" applyBorder="1" applyAlignment="1">
      <alignment vertical="center"/>
    </xf>
    <xf numFmtId="0" fontId="57" fillId="0" borderId="38" xfId="0" applyFont="1" applyFill="1" applyBorder="1" applyAlignment="1">
      <alignment horizontal="center" vertical="center"/>
    </xf>
    <xf numFmtId="164" fontId="57" fillId="0" borderId="39" xfId="0" applyNumberFormat="1" applyFont="1" applyFill="1" applyBorder="1" applyAlignment="1">
      <alignment vertical="center"/>
    </xf>
    <xf numFmtId="164" fontId="57" fillId="0" borderId="4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55" fillId="0" borderId="0" xfId="0" applyFont="1" applyFill="1" applyBorder="1" applyAlignment="1">
      <alignment horizontal="left" vertical="center"/>
    </xf>
    <xf numFmtId="164" fontId="55" fillId="0" borderId="0" xfId="0" applyNumberFormat="1" applyFont="1" applyAlignment="1">
      <alignment vertical="center"/>
    </xf>
    <xf numFmtId="0" fontId="38" fillId="0" borderId="0" xfId="53">
      <alignment/>
      <protection/>
    </xf>
    <xf numFmtId="0" fontId="38" fillId="0" borderId="0" xfId="53" applyAlignment="1">
      <alignment horizontal="left" vertical="top" wrapText="1"/>
      <protection/>
    </xf>
    <xf numFmtId="0" fontId="38" fillId="0" borderId="0" xfId="53" applyAlignment="1">
      <alignment vertical="top" wrapText="1"/>
      <protection/>
    </xf>
    <xf numFmtId="43" fontId="0" fillId="0" borderId="0" xfId="49" applyFont="1" applyAlignment="1">
      <alignment/>
    </xf>
    <xf numFmtId="0" fontId="0" fillId="0" borderId="0" xfId="49" applyNumberFormat="1" applyFont="1" applyAlignment="1">
      <alignment/>
    </xf>
    <xf numFmtId="0" fontId="55" fillId="0" borderId="0" xfId="53" applyFont="1">
      <alignment/>
      <protection/>
    </xf>
    <xf numFmtId="0" fontId="55" fillId="0" borderId="0" xfId="54" applyFont="1" applyAlignment="1">
      <alignment horizontal="left"/>
      <protection/>
    </xf>
    <xf numFmtId="0" fontId="58" fillId="34" borderId="0" xfId="53" applyFont="1" applyFill="1" applyAlignment="1">
      <alignment horizontal="center" vertical="center" wrapText="1"/>
      <protection/>
    </xf>
    <xf numFmtId="0" fontId="55" fillId="0" borderId="17" xfId="54" applyFont="1" applyFill="1" applyBorder="1" applyAlignment="1">
      <alignment horizontal="center" vertical="center"/>
      <protection/>
    </xf>
    <xf numFmtId="164" fontId="55" fillId="0" borderId="14" xfId="54" applyNumberFormat="1" applyFont="1" applyFill="1" applyBorder="1" applyAlignment="1">
      <alignment vertical="center"/>
      <protection/>
    </xf>
    <xf numFmtId="164" fontId="55" fillId="0" borderId="18" xfId="54" applyNumberFormat="1" applyFont="1" applyFill="1" applyBorder="1" applyAlignment="1">
      <alignment vertical="center"/>
      <protection/>
    </xf>
    <xf numFmtId="0" fontId="55" fillId="2" borderId="23" xfId="54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vertical="center"/>
      <protection/>
    </xf>
    <xf numFmtId="164" fontId="55" fillId="2" borderId="24" xfId="54" applyNumberFormat="1" applyFont="1" applyFill="1" applyBorder="1" applyAlignment="1">
      <alignment vertical="center"/>
      <protection/>
    </xf>
    <xf numFmtId="164" fontId="55" fillId="0" borderId="14" xfId="54" applyNumberFormat="1" applyFont="1" applyFill="1" applyBorder="1" applyAlignment="1">
      <alignment horizontal="center" vertical="center"/>
      <protection/>
    </xf>
    <xf numFmtId="164" fontId="55" fillId="0" borderId="12" xfId="54" applyNumberFormat="1" applyFont="1" applyFill="1" applyBorder="1" applyAlignment="1">
      <alignment horizontal="center" vertical="center"/>
      <protection/>
    </xf>
    <xf numFmtId="164" fontId="55" fillId="0" borderId="13" xfId="54" applyNumberFormat="1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horizontal="center" vertical="center"/>
      <protection/>
    </xf>
    <xf numFmtId="164" fontId="55" fillId="2" borderId="15" xfId="54" applyNumberFormat="1" applyFont="1" applyFill="1" applyBorder="1" applyAlignment="1">
      <alignment horizontal="center" vertical="center"/>
      <protection/>
    </xf>
    <xf numFmtId="164" fontId="55" fillId="2" borderId="10" xfId="54" applyNumberFormat="1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horizontal="center" vertical="center"/>
      <protection/>
    </xf>
    <xf numFmtId="0" fontId="62" fillId="0" borderId="0" xfId="54" applyFont="1" applyAlignment="1">
      <alignment horizontal="left"/>
      <protection/>
    </xf>
    <xf numFmtId="43" fontId="55" fillId="0" borderId="0" xfId="47" applyFont="1" applyAlignment="1">
      <alignment vertical="center"/>
    </xf>
    <xf numFmtId="43" fontId="57" fillId="0" borderId="0" xfId="47" applyFont="1" applyFill="1" applyBorder="1" applyAlignment="1">
      <alignment vertical="center"/>
    </xf>
    <xf numFmtId="43" fontId="55" fillId="0" borderId="0" xfId="47" applyFont="1" applyFill="1" applyBorder="1" applyAlignment="1">
      <alignment vertical="center"/>
    </xf>
    <xf numFmtId="0" fontId="63" fillId="34" borderId="23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2"/>
    </xf>
    <xf numFmtId="0" fontId="55" fillId="0" borderId="41" xfId="0" applyFont="1" applyBorder="1" applyAlignment="1">
      <alignment horizontal="left" vertical="center" indent="4"/>
    </xf>
    <xf numFmtId="0" fontId="55" fillId="0" borderId="42" xfId="0" applyFont="1" applyBorder="1" applyAlignment="1">
      <alignment horizontal="left" vertical="center" indent="4"/>
    </xf>
    <xf numFmtId="0" fontId="55" fillId="0" borderId="32" xfId="0" applyFont="1" applyBorder="1" applyAlignment="1">
      <alignment horizontal="left" vertical="center" wrapText="1" indent="1"/>
    </xf>
    <xf numFmtId="0" fontId="55" fillId="2" borderId="25" xfId="0" applyFont="1" applyFill="1" applyBorder="1" applyAlignment="1">
      <alignment horizontal="left" vertical="center" wrapText="1" indent="1"/>
    </xf>
    <xf numFmtId="0" fontId="55" fillId="0" borderId="32" xfId="0" applyFont="1" applyBorder="1" applyAlignment="1">
      <alignment horizontal="left" vertical="center" wrapText="1" indent="3"/>
    </xf>
    <xf numFmtId="0" fontId="55" fillId="2" borderId="25" xfId="0" applyFont="1" applyFill="1" applyBorder="1" applyAlignment="1">
      <alignment horizontal="left" vertical="center" wrapText="1" indent="3"/>
    </xf>
    <xf numFmtId="0" fontId="55" fillId="0" borderId="35" xfId="0" applyFont="1" applyBorder="1" applyAlignment="1">
      <alignment horizontal="left" vertical="center" wrapText="1" indent="1"/>
    </xf>
    <xf numFmtId="0" fontId="65" fillId="0" borderId="43" xfId="0" applyFont="1" applyBorder="1" applyAlignment="1">
      <alignment horizontal="left" vertical="center" wrapText="1" indent="6"/>
    </xf>
    <xf numFmtId="0" fontId="65" fillId="0" borderId="42" xfId="0" applyFont="1" applyBorder="1" applyAlignment="1">
      <alignment horizontal="left" vertical="center" wrapText="1" indent="6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7" fillId="0" borderId="0" xfId="53" applyFont="1" applyFill="1" applyAlignment="1">
      <alignment horizontal="center" vertical="center" wrapText="1"/>
      <protection/>
    </xf>
    <xf numFmtId="0" fontId="58" fillId="34" borderId="0" xfId="53" applyFont="1" applyFill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Cuadros de Salida CNT 2001-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1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('X - Cuadro 3A y 3B'!$B$29:$B$30,'X - Cuadro 3A y 3B'!$B$35:$B$41)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('X - Cuadro 3A y 3B'!$Q$29:$Q$30,'X - Cuadro 3A y 3B'!$Q$35:$Q$41)</c:f>
              <c:numCache>
                <c:ptCount val="9"/>
                <c:pt idx="0">
                  <c:v>16.030027370880063</c:v>
                </c:pt>
                <c:pt idx="1">
                  <c:v>15.220478274391244</c:v>
                </c:pt>
                <c:pt idx="2">
                  <c:v>24.156103768475024</c:v>
                </c:pt>
                <c:pt idx="3">
                  <c:v>1.1624298070661914</c:v>
                </c:pt>
                <c:pt idx="4">
                  <c:v>4.5140208810176965</c:v>
                </c:pt>
                <c:pt idx="5">
                  <c:v>0.43966639009132746</c:v>
                </c:pt>
                <c:pt idx="6">
                  <c:v>17.12170791740608</c:v>
                </c:pt>
                <c:pt idx="7">
                  <c:v>17.958058572461784</c:v>
                </c:pt>
                <c:pt idx="8">
                  <c:v>3.3975070182105958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2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Periodo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3625"/>
          <c:w val="0.55525"/>
          <c:h val="0.78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'X - Cuadro 3A y 3B'!$B$7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3B'!$C$7:$Q$7</c:f>
              <c:numCache>
                <c:ptCount val="15"/>
                <c:pt idx="0">
                  <c:v>164.74471</c:v>
                </c:pt>
                <c:pt idx="1">
                  <c:v>224.22899999999998</c:v>
                </c:pt>
                <c:pt idx="2">
                  <c:v>337.44359000000003</c:v>
                </c:pt>
                <c:pt idx="3">
                  <c:v>350.77783</c:v>
                </c:pt>
                <c:pt idx="4">
                  <c:v>404.22988000000004</c:v>
                </c:pt>
                <c:pt idx="5">
                  <c:v>459.31578199999996</c:v>
                </c:pt>
                <c:pt idx="6">
                  <c:v>504.23202</c:v>
                </c:pt>
                <c:pt idx="7">
                  <c:v>483.86915614</c:v>
                </c:pt>
                <c:pt idx="8">
                  <c:v>532.63695</c:v>
                </c:pt>
                <c:pt idx="9">
                  <c:v>623.0147</c:v>
                </c:pt>
                <c:pt idx="10">
                  <c:v>623.83204</c:v>
                </c:pt>
                <c:pt idx="11">
                  <c:v>622.91797</c:v>
                </c:pt>
                <c:pt idx="12">
                  <c:v>472.20327999999995</c:v>
                </c:pt>
                <c:pt idx="13">
                  <c:v>501.4391800000001</c:v>
                </c:pt>
                <c:pt idx="14">
                  <c:v>453.71908999999994</c:v>
                </c:pt>
              </c:numCache>
            </c:numRef>
          </c:val>
        </c:ser>
        <c:ser>
          <c:idx val="2"/>
          <c:order val="1"/>
          <c:tx>
            <c:strRef>
              <c:f>'X - Cuadro 3A y 3B'!$B$8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3B'!$C$8:$Q$8</c:f>
              <c:numCache>
                <c:ptCount val="15"/>
                <c:pt idx="0">
                  <c:v>244.67771</c:v>
                </c:pt>
                <c:pt idx="1">
                  <c:v>260.32373</c:v>
                </c:pt>
                <c:pt idx="2">
                  <c:v>280.94289</c:v>
                </c:pt>
                <c:pt idx="3">
                  <c:v>336.71482</c:v>
                </c:pt>
                <c:pt idx="4">
                  <c:v>317.78009</c:v>
                </c:pt>
                <c:pt idx="5">
                  <c:v>378.50370999999996</c:v>
                </c:pt>
                <c:pt idx="6">
                  <c:v>411.60054</c:v>
                </c:pt>
                <c:pt idx="7">
                  <c:v>457.64117531</c:v>
                </c:pt>
                <c:pt idx="8">
                  <c:v>462.60358999999994</c:v>
                </c:pt>
                <c:pt idx="9">
                  <c:v>443.93728</c:v>
                </c:pt>
                <c:pt idx="10">
                  <c:v>457.3904</c:v>
                </c:pt>
                <c:pt idx="11">
                  <c:v>477.54807</c:v>
                </c:pt>
                <c:pt idx="12">
                  <c:v>390.76693000000006</c:v>
                </c:pt>
                <c:pt idx="13">
                  <c:v>495.45759</c:v>
                </c:pt>
                <c:pt idx="14">
                  <c:v>430.80535</c:v>
                </c:pt>
              </c:numCache>
            </c:numRef>
          </c:val>
        </c:ser>
        <c:ser>
          <c:idx val="7"/>
          <c:order val="2"/>
          <c:tx>
            <c:strRef>
              <c:f>'X - Cuadro 3A y 3B'!$B$13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3B'!$C$13:$Q$13</c:f>
              <c:numCache>
                <c:ptCount val="15"/>
                <c:pt idx="0">
                  <c:v>1098.13789</c:v>
                </c:pt>
                <c:pt idx="1">
                  <c:v>1085.89999</c:v>
                </c:pt>
                <c:pt idx="2">
                  <c:v>1053.3229999999999</c:v>
                </c:pt>
                <c:pt idx="3">
                  <c:v>1076.49611</c:v>
                </c:pt>
                <c:pt idx="4">
                  <c:v>1109.8674800000001</c:v>
                </c:pt>
                <c:pt idx="5">
                  <c:v>1160.3400062</c:v>
                </c:pt>
                <c:pt idx="6">
                  <c:v>1163.5199899999998</c:v>
                </c:pt>
                <c:pt idx="7">
                  <c:v>1169.2499973</c:v>
                </c:pt>
                <c:pt idx="8">
                  <c:v>1200.5700100000001</c:v>
                </c:pt>
                <c:pt idx="9">
                  <c:v>1212.7</c:v>
                </c:pt>
                <c:pt idx="10">
                  <c:v>1230.89002</c:v>
                </c:pt>
                <c:pt idx="11">
                  <c:v>1220.71759</c:v>
                </c:pt>
                <c:pt idx="12">
                  <c:v>326.93124</c:v>
                </c:pt>
                <c:pt idx="13">
                  <c:v>388.21375</c:v>
                </c:pt>
                <c:pt idx="14">
                  <c:v>683.72219</c:v>
                </c:pt>
              </c:numCache>
            </c:numRef>
          </c:val>
        </c:ser>
        <c:ser>
          <c:idx val="8"/>
          <c:order val="3"/>
          <c:tx>
            <c:strRef>
              <c:f>'X - Cuadro 3A y 3B'!$B$14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3B'!$C$14:$Q$14</c:f>
              <c:numCache>
                <c:ptCount val="15"/>
                <c:pt idx="0">
                  <c:v>31.602890000000002</c:v>
                </c:pt>
                <c:pt idx="1">
                  <c:v>29.33508</c:v>
                </c:pt>
                <c:pt idx="2">
                  <c:v>27.143959999999996</c:v>
                </c:pt>
                <c:pt idx="3">
                  <c:v>26.96649</c:v>
                </c:pt>
                <c:pt idx="4">
                  <c:v>28.01843</c:v>
                </c:pt>
                <c:pt idx="5">
                  <c:v>30.45429</c:v>
                </c:pt>
                <c:pt idx="6">
                  <c:v>32.5756</c:v>
                </c:pt>
                <c:pt idx="7">
                  <c:v>35.4651069</c:v>
                </c:pt>
                <c:pt idx="8">
                  <c:v>35.9233</c:v>
                </c:pt>
                <c:pt idx="9">
                  <c:v>34.80893</c:v>
                </c:pt>
                <c:pt idx="10">
                  <c:v>40.454229999999995</c:v>
                </c:pt>
                <c:pt idx="11">
                  <c:v>39.343939999999996</c:v>
                </c:pt>
                <c:pt idx="12">
                  <c:v>43.470659999999995</c:v>
                </c:pt>
                <c:pt idx="13">
                  <c:v>44.59004</c:v>
                </c:pt>
                <c:pt idx="14">
                  <c:v>32.90179</c:v>
                </c:pt>
              </c:numCache>
            </c:numRef>
          </c:val>
        </c:ser>
        <c:ser>
          <c:idx val="9"/>
          <c:order val="4"/>
          <c:tx>
            <c:strRef>
              <c:f>'X - Cuadro 3A y 3B'!$B$15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3B'!$C$15:$Q$15</c:f>
              <c:numCache>
                <c:ptCount val="15"/>
                <c:pt idx="0">
                  <c:v>27.10166</c:v>
                </c:pt>
                <c:pt idx="1">
                  <c:v>20.9217</c:v>
                </c:pt>
                <c:pt idx="2">
                  <c:v>36.01346</c:v>
                </c:pt>
                <c:pt idx="3">
                  <c:v>40.807779999999994</c:v>
                </c:pt>
                <c:pt idx="4">
                  <c:v>47.14340000000001</c:v>
                </c:pt>
                <c:pt idx="5">
                  <c:v>66.56357478999999</c:v>
                </c:pt>
                <c:pt idx="6">
                  <c:v>61.520039999999995</c:v>
                </c:pt>
                <c:pt idx="7">
                  <c:v>81.59685313000001</c:v>
                </c:pt>
                <c:pt idx="8">
                  <c:v>95.71305</c:v>
                </c:pt>
                <c:pt idx="9">
                  <c:v>105.21047</c:v>
                </c:pt>
                <c:pt idx="10">
                  <c:v>92.44948000000001</c:v>
                </c:pt>
                <c:pt idx="11">
                  <c:v>130.9652</c:v>
                </c:pt>
                <c:pt idx="12">
                  <c:v>143.31958999999998</c:v>
                </c:pt>
                <c:pt idx="13">
                  <c:v>164.78784</c:v>
                </c:pt>
                <c:pt idx="14">
                  <c:v>127.76631</c:v>
                </c:pt>
              </c:numCache>
            </c:numRef>
          </c:val>
        </c:ser>
        <c:ser>
          <c:idx val="10"/>
          <c:order val="5"/>
          <c:tx>
            <c:strRef>
              <c:f>'X - Cuadro 3A y 3B'!$B$16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3B'!$C$16:$Q$16</c:f>
              <c:numCache>
                <c:ptCount val="15"/>
                <c:pt idx="0">
                  <c:v>11.920490000000001</c:v>
                </c:pt>
                <c:pt idx="1">
                  <c:v>11.76015</c:v>
                </c:pt>
                <c:pt idx="2">
                  <c:v>12.73543</c:v>
                </c:pt>
                <c:pt idx="3">
                  <c:v>10.87453</c:v>
                </c:pt>
                <c:pt idx="4">
                  <c:v>12.05473</c:v>
                </c:pt>
                <c:pt idx="5">
                  <c:v>15.423043999999999</c:v>
                </c:pt>
                <c:pt idx="6">
                  <c:v>15.215599999999998</c:v>
                </c:pt>
                <c:pt idx="7">
                  <c:v>16.47745977</c:v>
                </c:pt>
                <c:pt idx="8">
                  <c:v>14.06975</c:v>
                </c:pt>
                <c:pt idx="9">
                  <c:v>15.596720000000001</c:v>
                </c:pt>
                <c:pt idx="10">
                  <c:v>16.19889</c:v>
                </c:pt>
                <c:pt idx="11">
                  <c:v>16.43799</c:v>
                </c:pt>
                <c:pt idx="12">
                  <c:v>15.85237</c:v>
                </c:pt>
                <c:pt idx="13">
                  <c:v>16.768610000000002</c:v>
                </c:pt>
                <c:pt idx="14">
                  <c:v>12.444460000000001</c:v>
                </c:pt>
              </c:numCache>
            </c:numRef>
          </c:val>
        </c:ser>
        <c:ser>
          <c:idx val="11"/>
          <c:order val="6"/>
          <c:tx>
            <c:strRef>
              <c:f>'X - Cuadro 3A y 3B'!$B$17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3B'!$C$17:$Q$17</c:f>
              <c:numCache>
                <c:ptCount val="15"/>
                <c:pt idx="0">
                  <c:v>411.44951000000003</c:v>
                </c:pt>
                <c:pt idx="1">
                  <c:v>404.10846</c:v>
                </c:pt>
                <c:pt idx="2">
                  <c:v>396.67337</c:v>
                </c:pt>
                <c:pt idx="3">
                  <c:v>460.64985</c:v>
                </c:pt>
                <c:pt idx="4">
                  <c:v>529.99685</c:v>
                </c:pt>
                <c:pt idx="5">
                  <c:v>573.5985063399999</c:v>
                </c:pt>
                <c:pt idx="6">
                  <c:v>644.80527</c:v>
                </c:pt>
                <c:pt idx="7">
                  <c:v>638.42061605</c:v>
                </c:pt>
                <c:pt idx="8">
                  <c:v>673.8267000000001</c:v>
                </c:pt>
                <c:pt idx="9">
                  <c:v>742.7225099999999</c:v>
                </c:pt>
                <c:pt idx="10">
                  <c:v>741.83199</c:v>
                </c:pt>
                <c:pt idx="11">
                  <c:v>744.3086800000001</c:v>
                </c:pt>
                <c:pt idx="12">
                  <c:v>668.87742</c:v>
                </c:pt>
                <c:pt idx="13">
                  <c:v>634.67946</c:v>
                </c:pt>
                <c:pt idx="14">
                  <c:v>484.61837</c:v>
                </c:pt>
              </c:numCache>
            </c:numRef>
          </c:val>
        </c:ser>
        <c:ser>
          <c:idx val="12"/>
          <c:order val="7"/>
          <c:tx>
            <c:strRef>
              <c:f>'X - Cuadro 3A y 3B'!$B$18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3B'!$C$18:$Q$18</c:f>
              <c:numCache>
                <c:ptCount val="15"/>
                <c:pt idx="0">
                  <c:v>81.56737000000001</c:v>
                </c:pt>
                <c:pt idx="1">
                  <c:v>91.16284999999999</c:v>
                </c:pt>
                <c:pt idx="2">
                  <c:v>140.67756</c:v>
                </c:pt>
                <c:pt idx="3">
                  <c:v>146.43243</c:v>
                </c:pt>
                <c:pt idx="4">
                  <c:v>185.21641999999997</c:v>
                </c:pt>
                <c:pt idx="5">
                  <c:v>159.40421537</c:v>
                </c:pt>
                <c:pt idx="6">
                  <c:v>187.53353</c:v>
                </c:pt>
                <c:pt idx="7">
                  <c:v>199.54329382999998</c:v>
                </c:pt>
                <c:pt idx="8">
                  <c:v>253.20564000000002</c:v>
                </c:pt>
                <c:pt idx="9">
                  <c:v>287.26568999999995</c:v>
                </c:pt>
                <c:pt idx="10">
                  <c:v>365.23596999999995</c:v>
                </c:pt>
                <c:pt idx="11">
                  <c:v>311.97635</c:v>
                </c:pt>
                <c:pt idx="12">
                  <c:v>415.16165</c:v>
                </c:pt>
                <c:pt idx="13">
                  <c:v>537.1713199999999</c:v>
                </c:pt>
                <c:pt idx="14">
                  <c:v>508.29071</c:v>
                </c:pt>
              </c:numCache>
            </c:numRef>
          </c:val>
        </c:ser>
        <c:ser>
          <c:idx val="13"/>
          <c:order val="8"/>
          <c:tx>
            <c:strRef>
              <c:f>'X - Cuadro 3A y 3B'!$B$19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3B'!$C$19:$Q$19</c:f>
              <c:numCache>
                <c:ptCount val="15"/>
                <c:pt idx="0">
                  <c:v>154.81205999999997</c:v>
                </c:pt>
                <c:pt idx="1">
                  <c:v>118.77963999999999</c:v>
                </c:pt>
                <c:pt idx="2">
                  <c:v>119.77208</c:v>
                </c:pt>
                <c:pt idx="3">
                  <c:v>142.62455</c:v>
                </c:pt>
                <c:pt idx="4">
                  <c:v>160.95710000000003</c:v>
                </c:pt>
                <c:pt idx="5">
                  <c:v>153.54168497476084</c:v>
                </c:pt>
                <c:pt idx="6">
                  <c:v>175.61151839027076</c:v>
                </c:pt>
                <c:pt idx="7">
                  <c:v>160.3228399607297</c:v>
                </c:pt>
                <c:pt idx="8">
                  <c:v>145.56269799999998</c:v>
                </c:pt>
                <c:pt idx="9">
                  <c:v>134.88211634051464</c:v>
                </c:pt>
                <c:pt idx="10">
                  <c:v>138.69856352916986</c:v>
                </c:pt>
                <c:pt idx="11">
                  <c:v>114.8611288382653</c:v>
                </c:pt>
                <c:pt idx="12">
                  <c:v>109.75801078689544</c:v>
                </c:pt>
                <c:pt idx="13">
                  <c:v>121.24985306958445</c:v>
                </c:pt>
                <c:pt idx="14">
                  <c:v>96.16413976756014</c:v>
                </c:pt>
              </c:numCache>
            </c:numRef>
          </c:val>
        </c:ser>
        <c:overlap val="100"/>
        <c:gapWidth val="60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32555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3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importaciones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('M - Cuadro 7A y 7B'!$B$29:$B$30,'M - Cuadro 7A y 7B'!$B$35:$B$41)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('M - Cuadro 7A y 7B'!$Q$29:$Q$30,'M - Cuadro 7A y 7B'!$Q$35:$Q$41)</c:f>
              <c:numCache>
                <c:ptCount val="9"/>
                <c:pt idx="0">
                  <c:v>0</c:v>
                </c:pt>
                <c:pt idx="1">
                  <c:v>52.92046389259014</c:v>
                </c:pt>
                <c:pt idx="2">
                  <c:v>16.778436992478365</c:v>
                </c:pt>
                <c:pt idx="3">
                  <c:v>7.131401560647638</c:v>
                </c:pt>
                <c:pt idx="4">
                  <c:v>4.3244691187243625</c:v>
                </c:pt>
                <c:pt idx="5">
                  <c:v>6.513321226151632</c:v>
                </c:pt>
                <c:pt idx="6">
                  <c:v>5.440685424925013</c:v>
                </c:pt>
                <c:pt idx="7">
                  <c:v>3.142256910285445</c:v>
                </c:pt>
                <c:pt idx="8">
                  <c:v>3.7489648741973953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4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Período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5"/>
          <c:w val="0.55525"/>
          <c:h val="0.77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 - Cuadro 7A y 7B'!$B$7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7B'!$C$7:$Q$7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'M - Cuadro 7A y 7B'!$B$8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7B'!$C$8:$Q$8</c:f>
              <c:numCache>
                <c:ptCount val="15"/>
                <c:pt idx="0">
                  <c:v>1094.91175</c:v>
                </c:pt>
                <c:pt idx="1">
                  <c:v>923.0840999999999</c:v>
                </c:pt>
                <c:pt idx="2">
                  <c:v>1102.4225000000001</c:v>
                </c:pt>
                <c:pt idx="3">
                  <c:v>1168.6217</c:v>
                </c:pt>
                <c:pt idx="4">
                  <c:v>1191.6222400000001</c:v>
                </c:pt>
                <c:pt idx="5">
                  <c:v>1223.4438499999999</c:v>
                </c:pt>
                <c:pt idx="6">
                  <c:v>1276.05364</c:v>
                </c:pt>
                <c:pt idx="7">
                  <c:v>1311.5193343400001</c:v>
                </c:pt>
                <c:pt idx="8">
                  <c:v>1361.6584099999998</c:v>
                </c:pt>
                <c:pt idx="9">
                  <c:v>1394.6976300000001</c:v>
                </c:pt>
                <c:pt idx="10">
                  <c:v>1478.3579000000002</c:v>
                </c:pt>
                <c:pt idx="11">
                  <c:v>1571.95927</c:v>
                </c:pt>
                <c:pt idx="12">
                  <c:v>1351.4370099999999</c:v>
                </c:pt>
                <c:pt idx="13">
                  <c:v>2327.34787</c:v>
                </c:pt>
                <c:pt idx="14">
                  <c:v>2156.53856</c:v>
                </c:pt>
              </c:numCache>
            </c:numRef>
          </c:val>
        </c:ser>
        <c:ser>
          <c:idx val="7"/>
          <c:order val="2"/>
          <c:tx>
            <c:strRef>
              <c:f>'M - Cuadro 7A y 7B'!$B$13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7B'!$C$13:$Q$13</c:f>
              <c:numCache>
                <c:ptCount val="15"/>
                <c:pt idx="0">
                  <c:v>686.5840700000001</c:v>
                </c:pt>
                <c:pt idx="1">
                  <c:v>603.5686000000001</c:v>
                </c:pt>
                <c:pt idx="2">
                  <c:v>620.9597</c:v>
                </c:pt>
                <c:pt idx="3">
                  <c:v>656.1219</c:v>
                </c:pt>
                <c:pt idx="4">
                  <c:v>711.8272</c:v>
                </c:pt>
                <c:pt idx="5">
                  <c:v>767.8970982000001</c:v>
                </c:pt>
                <c:pt idx="6">
                  <c:v>782.13374</c:v>
                </c:pt>
                <c:pt idx="7">
                  <c:v>754.14201799</c:v>
                </c:pt>
                <c:pt idx="8">
                  <c:v>753.81724</c:v>
                </c:pt>
                <c:pt idx="9">
                  <c:v>774.6826</c:v>
                </c:pt>
                <c:pt idx="10">
                  <c:v>806.9919800000001</c:v>
                </c:pt>
                <c:pt idx="11">
                  <c:v>814.23417</c:v>
                </c:pt>
                <c:pt idx="12">
                  <c:v>254.00901</c:v>
                </c:pt>
                <c:pt idx="13">
                  <c:v>285.18238</c:v>
                </c:pt>
                <c:pt idx="14">
                  <c:v>683.73071</c:v>
                </c:pt>
              </c:numCache>
            </c:numRef>
          </c:val>
        </c:ser>
        <c:ser>
          <c:idx val="8"/>
          <c:order val="3"/>
          <c:tx>
            <c:strRef>
              <c:f>'M - Cuadro 7A y 7B'!$B$14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7B'!$C$14:$Q$14</c:f>
              <c:numCache>
                <c:ptCount val="15"/>
                <c:pt idx="0">
                  <c:v>135.08691</c:v>
                </c:pt>
                <c:pt idx="1">
                  <c:v>124.46303999999999</c:v>
                </c:pt>
                <c:pt idx="2">
                  <c:v>136.96166</c:v>
                </c:pt>
                <c:pt idx="3">
                  <c:v>173.46868</c:v>
                </c:pt>
                <c:pt idx="4">
                  <c:v>197.21453000000002</c:v>
                </c:pt>
                <c:pt idx="5">
                  <c:v>245.16753</c:v>
                </c:pt>
                <c:pt idx="6">
                  <c:v>251.24641</c:v>
                </c:pt>
                <c:pt idx="7">
                  <c:v>251.66173917999998</c:v>
                </c:pt>
                <c:pt idx="8">
                  <c:v>236.81824999999998</c:v>
                </c:pt>
                <c:pt idx="9">
                  <c:v>271.08943</c:v>
                </c:pt>
                <c:pt idx="10">
                  <c:v>280.91507</c:v>
                </c:pt>
                <c:pt idx="11">
                  <c:v>282.18456000000003</c:v>
                </c:pt>
                <c:pt idx="12">
                  <c:v>275.91444</c:v>
                </c:pt>
                <c:pt idx="13">
                  <c:v>354.79597</c:v>
                </c:pt>
                <c:pt idx="14">
                  <c:v>290.60861</c:v>
                </c:pt>
              </c:numCache>
            </c:numRef>
          </c:val>
        </c:ser>
        <c:ser>
          <c:idx val="9"/>
          <c:order val="4"/>
          <c:tx>
            <c:strRef>
              <c:f>'M - Cuadro 7A y 7B'!$B$15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7B'!$C$15:$Q$15</c:f>
              <c:numCache>
                <c:ptCount val="15"/>
                <c:pt idx="0">
                  <c:v>118.46446</c:v>
                </c:pt>
                <c:pt idx="1">
                  <c:v>94.54065</c:v>
                </c:pt>
                <c:pt idx="2">
                  <c:v>117.26473999999999</c:v>
                </c:pt>
                <c:pt idx="3">
                  <c:v>147.15713</c:v>
                </c:pt>
                <c:pt idx="4">
                  <c:v>219.77236999999997</c:v>
                </c:pt>
                <c:pt idx="5">
                  <c:v>164.75920576000001</c:v>
                </c:pt>
                <c:pt idx="6">
                  <c:v>196.30257</c:v>
                </c:pt>
                <c:pt idx="7">
                  <c:v>166.89947918</c:v>
                </c:pt>
                <c:pt idx="8">
                  <c:v>176.62793</c:v>
                </c:pt>
                <c:pt idx="9">
                  <c:v>213.51650999999998</c:v>
                </c:pt>
                <c:pt idx="10">
                  <c:v>228.84539</c:v>
                </c:pt>
                <c:pt idx="11">
                  <c:v>212.23343</c:v>
                </c:pt>
                <c:pt idx="12">
                  <c:v>189.4239</c:v>
                </c:pt>
                <c:pt idx="13">
                  <c:v>191.09976</c:v>
                </c:pt>
                <c:pt idx="14">
                  <c:v>176.22454</c:v>
                </c:pt>
              </c:numCache>
            </c:numRef>
          </c:val>
        </c:ser>
        <c:ser>
          <c:idx val="10"/>
          <c:order val="5"/>
          <c:tx>
            <c:strRef>
              <c:f>'M - Cuadro 7A y 7B'!$B$16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7B'!$C$16:$Q$16</c:f>
              <c:numCache>
                <c:ptCount val="15"/>
                <c:pt idx="0">
                  <c:v>71.71005</c:v>
                </c:pt>
                <c:pt idx="1">
                  <c:v>85.63365</c:v>
                </c:pt>
                <c:pt idx="2">
                  <c:v>88.63933</c:v>
                </c:pt>
                <c:pt idx="3">
                  <c:v>89.80878999999999</c:v>
                </c:pt>
                <c:pt idx="4">
                  <c:v>93.74253</c:v>
                </c:pt>
                <c:pt idx="5">
                  <c:v>104.190635</c:v>
                </c:pt>
                <c:pt idx="6">
                  <c:v>134.84156000000002</c:v>
                </c:pt>
                <c:pt idx="7">
                  <c:v>153.05857898</c:v>
                </c:pt>
                <c:pt idx="8">
                  <c:v>170.38378999999998</c:v>
                </c:pt>
                <c:pt idx="9">
                  <c:v>194.88524</c:v>
                </c:pt>
                <c:pt idx="10">
                  <c:v>209.67462999999998</c:v>
                </c:pt>
                <c:pt idx="11">
                  <c:v>241.96011</c:v>
                </c:pt>
                <c:pt idx="12">
                  <c:v>259.56219999999996</c:v>
                </c:pt>
                <c:pt idx="13">
                  <c:v>315.76214</c:v>
                </c:pt>
                <c:pt idx="14">
                  <c:v>265.42149</c:v>
                </c:pt>
              </c:numCache>
            </c:numRef>
          </c:val>
        </c:ser>
        <c:ser>
          <c:idx val="11"/>
          <c:order val="6"/>
          <c:tx>
            <c:strRef>
              <c:f>'M - Cuadro 7A y 7B'!$B$17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7B'!$C$17:$Q$17</c:f>
              <c:numCache>
                <c:ptCount val="15"/>
                <c:pt idx="0">
                  <c:v>215.9764</c:v>
                </c:pt>
                <c:pt idx="1">
                  <c:v>214.58985</c:v>
                </c:pt>
                <c:pt idx="2">
                  <c:v>223.50695</c:v>
                </c:pt>
                <c:pt idx="3">
                  <c:v>261.11756999999994</c:v>
                </c:pt>
                <c:pt idx="4">
                  <c:v>240.15077000000002</c:v>
                </c:pt>
                <c:pt idx="5">
                  <c:v>258.13350035999997</c:v>
                </c:pt>
                <c:pt idx="6">
                  <c:v>258.44338</c:v>
                </c:pt>
                <c:pt idx="7">
                  <c:v>278.05488827</c:v>
                </c:pt>
                <c:pt idx="8">
                  <c:v>281.07967</c:v>
                </c:pt>
                <c:pt idx="9">
                  <c:v>280.27004</c:v>
                </c:pt>
                <c:pt idx="10">
                  <c:v>289.21502</c:v>
                </c:pt>
                <c:pt idx="11">
                  <c:v>290.46808999999996</c:v>
                </c:pt>
                <c:pt idx="12">
                  <c:v>316.51496000000003</c:v>
                </c:pt>
                <c:pt idx="13">
                  <c:v>317.76934</c:v>
                </c:pt>
                <c:pt idx="14">
                  <c:v>221.71098</c:v>
                </c:pt>
              </c:numCache>
            </c:numRef>
          </c:val>
        </c:ser>
        <c:ser>
          <c:idx val="12"/>
          <c:order val="7"/>
          <c:tx>
            <c:strRef>
              <c:f>'M - Cuadro 7A y 7B'!$B$18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7B'!$C$18:$Q$18</c:f>
              <c:numCache>
                <c:ptCount val="15"/>
                <c:pt idx="0">
                  <c:v>43.96351</c:v>
                </c:pt>
                <c:pt idx="1">
                  <c:v>64.68997999999999</c:v>
                </c:pt>
                <c:pt idx="2">
                  <c:v>88.52986999999999</c:v>
                </c:pt>
                <c:pt idx="3">
                  <c:v>97.76989</c:v>
                </c:pt>
                <c:pt idx="4">
                  <c:v>124.28152</c:v>
                </c:pt>
                <c:pt idx="5">
                  <c:v>95.54865661</c:v>
                </c:pt>
                <c:pt idx="6">
                  <c:v>115.12164000000001</c:v>
                </c:pt>
                <c:pt idx="7">
                  <c:v>133.87389073</c:v>
                </c:pt>
                <c:pt idx="8">
                  <c:v>102.91201999999998</c:v>
                </c:pt>
                <c:pt idx="9">
                  <c:v>72.17164</c:v>
                </c:pt>
                <c:pt idx="10">
                  <c:v>126.12378</c:v>
                </c:pt>
                <c:pt idx="11">
                  <c:v>78.18905</c:v>
                </c:pt>
                <c:pt idx="12">
                  <c:v>60.5517</c:v>
                </c:pt>
                <c:pt idx="13">
                  <c:v>117.75559000000001</c:v>
                </c:pt>
                <c:pt idx="14">
                  <c:v>128.04872999999998</c:v>
                </c:pt>
              </c:numCache>
            </c:numRef>
          </c:val>
        </c:ser>
        <c:ser>
          <c:idx val="13"/>
          <c:order val="8"/>
          <c:tx>
            <c:strRef>
              <c:f>'M - Cuadro 7A y 7B'!$B$19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7B'!$C$19:$Q$19</c:f>
              <c:numCache>
                <c:ptCount val="15"/>
                <c:pt idx="0">
                  <c:v>77.94174</c:v>
                </c:pt>
                <c:pt idx="1">
                  <c:v>87.13534</c:v>
                </c:pt>
                <c:pt idx="2">
                  <c:v>90.49092999999999</c:v>
                </c:pt>
                <c:pt idx="3">
                  <c:v>91.12388999999999</c:v>
                </c:pt>
                <c:pt idx="4">
                  <c:v>93.42942000000001</c:v>
                </c:pt>
                <c:pt idx="5">
                  <c:v>103.8317275985371</c:v>
                </c:pt>
                <c:pt idx="6">
                  <c:v>108.33330759388122</c:v>
                </c:pt>
                <c:pt idx="7">
                  <c:v>112.66738034426267</c:v>
                </c:pt>
                <c:pt idx="8">
                  <c:v>108.58577771</c:v>
                </c:pt>
                <c:pt idx="9">
                  <c:v>107.33386381</c:v>
                </c:pt>
                <c:pt idx="10">
                  <c:v>121.1486200300058</c:v>
                </c:pt>
                <c:pt idx="11">
                  <c:v>149.8989125365673</c:v>
                </c:pt>
                <c:pt idx="12">
                  <c:v>118.72177458869453</c:v>
                </c:pt>
                <c:pt idx="13">
                  <c:v>178.24872961203312</c:v>
                </c:pt>
                <c:pt idx="14">
                  <c:v>152.77241952567718</c:v>
                </c:pt>
              </c:numCache>
            </c:numRef>
          </c:val>
        </c:ser>
        <c:overlap val="100"/>
        <c:gapWidth val="6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1974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M'!$D$7:$D$65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M'!$F$7:$F$65</c:f>
              <c:numCache/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34191837"/>
        <c:crosses val="autoZero"/>
        <c:auto val="0"/>
        <c:lblOffset val="100"/>
        <c:tickLblSkip val="2"/>
        <c:noMultiLvlLbl val="0"/>
      </c:catAx>
      <c:valAx>
        <c:axId val="3419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Millones de US dólares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M'!$E$7:$E$65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M'!$G$7:$G$65</c:f>
              <c:numCache/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18075383"/>
        <c:crosses val="autoZero"/>
        <c:auto val="0"/>
        <c:lblOffset val="100"/>
        <c:tickLblSkip val="2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Variaciones interanuales en 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2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142875</xdr:rowOff>
    </xdr:from>
    <xdr:to>
      <xdr:col>22</xdr:col>
      <xdr:colOff>228600</xdr:colOff>
      <xdr:row>31</xdr:row>
      <xdr:rowOff>152400</xdr:rowOff>
    </xdr:to>
    <xdr:graphicFrame>
      <xdr:nvGraphicFramePr>
        <xdr:cNvPr id="1" name="Gráfico 1"/>
        <xdr:cNvGraphicFramePr/>
      </xdr:nvGraphicFramePr>
      <xdr:xfrm>
        <a:off x="6248400" y="142875"/>
        <a:ext cx="9953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35</xdr:row>
      <xdr:rowOff>9525</xdr:rowOff>
    </xdr:from>
    <xdr:to>
      <xdr:col>22</xdr:col>
      <xdr:colOff>228600</xdr:colOff>
      <xdr:row>67</xdr:row>
      <xdr:rowOff>76200</xdr:rowOff>
    </xdr:to>
    <xdr:graphicFrame>
      <xdr:nvGraphicFramePr>
        <xdr:cNvPr id="2" name="Gráfico 4"/>
        <xdr:cNvGraphicFramePr/>
      </xdr:nvGraphicFramePr>
      <xdr:xfrm>
        <a:off x="6248400" y="6581775"/>
        <a:ext cx="995362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M10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11.421875" defaultRowHeight="18" customHeight="1"/>
  <cols>
    <col min="1" max="1" width="4.57421875" style="1" customWidth="1"/>
    <col min="2" max="13" width="11.421875" style="1" customWidth="1"/>
    <col min="14" max="14" width="4.57421875" style="1" customWidth="1"/>
    <col min="15" max="16384" width="11.421875" style="1" customWidth="1"/>
  </cols>
  <sheetData>
    <row r="2" ht="18" customHeight="1">
      <c r="B2" s="85" t="s">
        <v>74</v>
      </c>
    </row>
    <row r="4" spans="2:13" ht="18" customHeight="1">
      <c r="B4" s="86" t="s">
        <v>50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6.25" customHeight="1">
      <c r="B5" s="88" t="s">
        <v>38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26.25" customHeight="1">
      <c r="B6" s="89" t="s">
        <v>42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26.25" customHeight="1">
      <c r="B7" s="89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30" customHeight="1">
      <c r="B8" s="96" t="s">
        <v>39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30" customHeight="1">
      <c r="B9" s="95" t="s">
        <v>40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ht="18" customHeight="1">
      <c r="B10" s="51"/>
    </row>
  </sheetData>
  <sheetProtection/>
  <mergeCells count="2">
    <mergeCell ref="B9:M9"/>
    <mergeCell ref="B8:M8"/>
  </mergeCells>
  <printOptions horizontalCentered="1" verticalCentered="1"/>
  <pageMargins left="0" right="0" top="0" bottom="0" header="0" footer="0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Q4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80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53" t="s">
        <v>30</v>
      </c>
      <c r="C6" s="52">
        <v>2008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2">
        <v>2019</v>
      </c>
      <c r="O6" s="52">
        <v>2020</v>
      </c>
      <c r="P6" s="52">
        <v>2021</v>
      </c>
      <c r="Q6" s="35" t="s">
        <v>51</v>
      </c>
    </row>
    <row r="7" spans="2:17" ht="30" customHeight="1">
      <c r="B7" s="90" t="s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0</v>
      </c>
    </row>
    <row r="8" spans="2:17" ht="19.5" customHeight="1">
      <c r="B8" s="91" t="s">
        <v>1</v>
      </c>
      <c r="C8" s="41">
        <v>1094.91175</v>
      </c>
      <c r="D8" s="41">
        <v>923.0840999999999</v>
      </c>
      <c r="E8" s="41">
        <v>1102.4225000000001</v>
      </c>
      <c r="F8" s="41">
        <v>1168.6217</v>
      </c>
      <c r="G8" s="41">
        <v>1191.6222400000001</v>
      </c>
      <c r="H8" s="41">
        <v>1223.4438499999999</v>
      </c>
      <c r="I8" s="41">
        <v>1276.05364</v>
      </c>
      <c r="J8" s="41">
        <v>1311.5193343400001</v>
      </c>
      <c r="K8" s="41">
        <v>1361.6584099999998</v>
      </c>
      <c r="L8" s="41">
        <v>1394.6976300000001</v>
      </c>
      <c r="M8" s="41">
        <v>1478.3579000000002</v>
      </c>
      <c r="N8" s="41">
        <v>1571.95927</v>
      </c>
      <c r="O8" s="41">
        <v>1351.4370099999999</v>
      </c>
      <c r="P8" s="41">
        <v>2327.34787</v>
      </c>
      <c r="Q8" s="42">
        <v>2156.53856</v>
      </c>
    </row>
    <row r="9" spans="2:17" ht="19.5" customHeight="1">
      <c r="B9" s="92" t="s">
        <v>2</v>
      </c>
      <c r="C9" s="37">
        <v>689.88068</v>
      </c>
      <c r="D9" s="37">
        <v>528.68076</v>
      </c>
      <c r="E9" s="37">
        <v>611.24665</v>
      </c>
      <c r="F9" s="37">
        <v>653.30266</v>
      </c>
      <c r="G9" s="37">
        <v>689.73963</v>
      </c>
      <c r="H9" s="37">
        <v>675.09763</v>
      </c>
      <c r="I9" s="37">
        <v>690.9050500000001</v>
      </c>
      <c r="J9" s="37">
        <v>704.8010011499999</v>
      </c>
      <c r="K9" s="37">
        <v>717.50311</v>
      </c>
      <c r="L9" s="37">
        <v>747.10831</v>
      </c>
      <c r="M9" s="37">
        <v>812.96511</v>
      </c>
      <c r="N9" s="37">
        <v>877.13459</v>
      </c>
      <c r="O9" s="37">
        <v>881.92326</v>
      </c>
      <c r="P9" s="37">
        <v>1657.2773499999998</v>
      </c>
      <c r="Q9" s="38">
        <v>1497.46819</v>
      </c>
    </row>
    <row r="10" spans="2:17" ht="19.5" customHeight="1">
      <c r="B10" s="93" t="s">
        <v>3</v>
      </c>
      <c r="C10" s="41">
        <v>226.55378000000002</v>
      </c>
      <c r="D10" s="41">
        <v>222.75544</v>
      </c>
      <c r="E10" s="41">
        <v>309.44461</v>
      </c>
      <c r="F10" s="41">
        <v>325.75434</v>
      </c>
      <c r="G10" s="41">
        <v>311.88874</v>
      </c>
      <c r="H10" s="41">
        <v>335.07409</v>
      </c>
      <c r="I10" s="41">
        <v>359.64769</v>
      </c>
      <c r="J10" s="41">
        <v>368.74398279999997</v>
      </c>
      <c r="K10" s="41">
        <v>384.89378</v>
      </c>
      <c r="L10" s="41">
        <v>397.45229</v>
      </c>
      <c r="M10" s="41">
        <v>415.09908</v>
      </c>
      <c r="N10" s="41">
        <v>432.47496</v>
      </c>
      <c r="O10" s="41">
        <v>227.3416</v>
      </c>
      <c r="P10" s="41">
        <v>341.3926</v>
      </c>
      <c r="Q10" s="42">
        <v>377.59675000000004</v>
      </c>
    </row>
    <row r="11" spans="2:17" ht="19.5" customHeight="1">
      <c r="B11" s="92" t="s">
        <v>4</v>
      </c>
      <c r="C11" s="37">
        <v>172.91919000000001</v>
      </c>
      <c r="D11" s="37">
        <v>159.76656</v>
      </c>
      <c r="E11" s="37">
        <v>169.18229</v>
      </c>
      <c r="F11" s="37">
        <v>177.9728</v>
      </c>
      <c r="G11" s="37">
        <v>180.78906999999998</v>
      </c>
      <c r="H11" s="37">
        <v>201.46447</v>
      </c>
      <c r="I11" s="37">
        <v>209.54467</v>
      </c>
      <c r="J11" s="37">
        <v>224.08594042000001</v>
      </c>
      <c r="K11" s="37">
        <v>247.72338000000002</v>
      </c>
      <c r="L11" s="37">
        <v>240.31240000000003</v>
      </c>
      <c r="M11" s="37">
        <v>240.57029</v>
      </c>
      <c r="N11" s="37">
        <v>252.41929999999996</v>
      </c>
      <c r="O11" s="37">
        <v>228.79057999999998</v>
      </c>
      <c r="P11" s="37">
        <v>316.80219999999997</v>
      </c>
      <c r="Q11" s="38">
        <v>270.61221</v>
      </c>
    </row>
    <row r="12" spans="2:17" ht="19.5" customHeight="1">
      <c r="B12" s="93" t="s">
        <v>5</v>
      </c>
      <c r="C12" s="41">
        <v>5.5581000000000005</v>
      </c>
      <c r="D12" s="41">
        <v>11.88134</v>
      </c>
      <c r="E12" s="41">
        <v>12.548950000000001</v>
      </c>
      <c r="F12" s="41">
        <v>11.5919</v>
      </c>
      <c r="G12" s="41">
        <v>9.2048</v>
      </c>
      <c r="H12" s="41">
        <v>11.807660000000002</v>
      </c>
      <c r="I12" s="41">
        <v>15.956230000000001</v>
      </c>
      <c r="J12" s="41">
        <v>13.88840997</v>
      </c>
      <c r="K12" s="41">
        <v>11.538140000000002</v>
      </c>
      <c r="L12" s="41">
        <v>9.824629999999999</v>
      </c>
      <c r="M12" s="41">
        <v>9.72342</v>
      </c>
      <c r="N12" s="41">
        <v>9.93042</v>
      </c>
      <c r="O12" s="41">
        <v>13.38157</v>
      </c>
      <c r="P12" s="41">
        <v>11.875720000000001</v>
      </c>
      <c r="Q12" s="42">
        <v>10.86141</v>
      </c>
    </row>
    <row r="13" spans="2:17" ht="19.5" customHeight="1">
      <c r="B13" s="90" t="s">
        <v>6</v>
      </c>
      <c r="C13" s="37">
        <v>686.5840700000001</v>
      </c>
      <c r="D13" s="37">
        <v>603.5686000000001</v>
      </c>
      <c r="E13" s="37">
        <v>620.9597</v>
      </c>
      <c r="F13" s="37">
        <v>656.1219</v>
      </c>
      <c r="G13" s="37">
        <v>711.8272</v>
      </c>
      <c r="H13" s="37">
        <v>767.8970982000001</v>
      </c>
      <c r="I13" s="37">
        <v>782.13374</v>
      </c>
      <c r="J13" s="37">
        <v>754.14201799</v>
      </c>
      <c r="K13" s="37">
        <v>753.81724</v>
      </c>
      <c r="L13" s="37">
        <v>774.6826</v>
      </c>
      <c r="M13" s="37">
        <v>806.9919800000001</v>
      </c>
      <c r="N13" s="37">
        <v>814.23417</v>
      </c>
      <c r="O13" s="37">
        <v>254.00901</v>
      </c>
      <c r="P13" s="37">
        <v>285.18238</v>
      </c>
      <c r="Q13" s="38">
        <v>683.73071</v>
      </c>
    </row>
    <row r="14" spans="2:17" ht="19.5" customHeight="1">
      <c r="B14" s="91" t="s">
        <v>7</v>
      </c>
      <c r="C14" s="41">
        <v>135.08691</v>
      </c>
      <c r="D14" s="41">
        <v>124.46303999999999</v>
      </c>
      <c r="E14" s="41">
        <v>136.96166</v>
      </c>
      <c r="F14" s="41">
        <v>173.46868</v>
      </c>
      <c r="G14" s="41">
        <v>197.21453000000002</v>
      </c>
      <c r="H14" s="41">
        <v>245.16753</v>
      </c>
      <c r="I14" s="41">
        <v>251.24641</v>
      </c>
      <c r="J14" s="41">
        <v>251.66173917999998</v>
      </c>
      <c r="K14" s="41">
        <v>236.81824999999998</v>
      </c>
      <c r="L14" s="41">
        <v>271.08943</v>
      </c>
      <c r="M14" s="41">
        <v>280.91507</v>
      </c>
      <c r="N14" s="41">
        <v>282.18456000000003</v>
      </c>
      <c r="O14" s="41">
        <v>275.91444</v>
      </c>
      <c r="P14" s="41">
        <v>354.79597</v>
      </c>
      <c r="Q14" s="42">
        <v>290.60861</v>
      </c>
    </row>
    <row r="15" spans="2:17" ht="19.5" customHeight="1">
      <c r="B15" s="90" t="s">
        <v>8</v>
      </c>
      <c r="C15" s="37">
        <v>118.46446</v>
      </c>
      <c r="D15" s="37">
        <v>94.54065</v>
      </c>
      <c r="E15" s="37">
        <v>117.26473999999999</v>
      </c>
      <c r="F15" s="37">
        <v>147.15713</v>
      </c>
      <c r="G15" s="37">
        <v>219.77236999999997</v>
      </c>
      <c r="H15" s="37">
        <v>164.75920576000001</v>
      </c>
      <c r="I15" s="37">
        <v>196.30257</v>
      </c>
      <c r="J15" s="37">
        <v>166.89947918</v>
      </c>
      <c r="K15" s="37">
        <v>176.62793</v>
      </c>
      <c r="L15" s="37">
        <v>213.51650999999998</v>
      </c>
      <c r="M15" s="37">
        <v>228.84539</v>
      </c>
      <c r="N15" s="37">
        <v>212.23343</v>
      </c>
      <c r="O15" s="37">
        <v>189.4239</v>
      </c>
      <c r="P15" s="37">
        <v>191.09976</v>
      </c>
      <c r="Q15" s="38">
        <v>176.22454</v>
      </c>
    </row>
    <row r="16" spans="2:17" ht="19.5" customHeight="1">
      <c r="B16" s="91" t="s">
        <v>9</v>
      </c>
      <c r="C16" s="41">
        <v>71.71005</v>
      </c>
      <c r="D16" s="41">
        <v>85.63365</v>
      </c>
      <c r="E16" s="41">
        <v>88.63933</v>
      </c>
      <c r="F16" s="41">
        <v>89.80878999999999</v>
      </c>
      <c r="G16" s="41">
        <v>93.74253</v>
      </c>
      <c r="H16" s="41">
        <v>104.190635</v>
      </c>
      <c r="I16" s="41">
        <v>134.84156000000002</v>
      </c>
      <c r="J16" s="41">
        <v>153.05857898</v>
      </c>
      <c r="K16" s="41">
        <v>170.38378999999998</v>
      </c>
      <c r="L16" s="41">
        <v>194.88524</v>
      </c>
      <c r="M16" s="41">
        <v>209.67462999999998</v>
      </c>
      <c r="N16" s="41">
        <v>241.96011</v>
      </c>
      <c r="O16" s="41">
        <v>259.56219999999996</v>
      </c>
      <c r="P16" s="41">
        <v>315.76214</v>
      </c>
      <c r="Q16" s="42">
        <v>265.42149</v>
      </c>
    </row>
    <row r="17" spans="2:17" ht="30" customHeight="1">
      <c r="B17" s="90" t="s">
        <v>32</v>
      </c>
      <c r="C17" s="37">
        <v>215.9764</v>
      </c>
      <c r="D17" s="37">
        <v>214.58985</v>
      </c>
      <c r="E17" s="37">
        <v>223.50695</v>
      </c>
      <c r="F17" s="37">
        <v>261.11756999999994</v>
      </c>
      <c r="G17" s="37">
        <v>240.15077000000002</v>
      </c>
      <c r="H17" s="37">
        <v>258.13350035999997</v>
      </c>
      <c r="I17" s="37">
        <v>258.44338</v>
      </c>
      <c r="J17" s="37">
        <v>278.05488827</v>
      </c>
      <c r="K17" s="37">
        <v>281.07967</v>
      </c>
      <c r="L17" s="37">
        <v>280.27004</v>
      </c>
      <c r="M17" s="37">
        <v>289.21502</v>
      </c>
      <c r="N17" s="37">
        <v>290.46808999999996</v>
      </c>
      <c r="O17" s="37">
        <v>316.51496000000003</v>
      </c>
      <c r="P17" s="37">
        <v>317.76934</v>
      </c>
      <c r="Q17" s="38">
        <v>221.71098</v>
      </c>
    </row>
    <row r="18" spans="2:17" ht="30" customHeight="1">
      <c r="B18" s="91" t="s">
        <v>33</v>
      </c>
      <c r="C18" s="41">
        <v>43.96351</v>
      </c>
      <c r="D18" s="41">
        <v>64.68997999999999</v>
      </c>
      <c r="E18" s="41">
        <v>88.52986999999999</v>
      </c>
      <c r="F18" s="41">
        <v>97.76989</v>
      </c>
      <c r="G18" s="41">
        <v>124.28152</v>
      </c>
      <c r="H18" s="41">
        <v>95.54865661</v>
      </c>
      <c r="I18" s="41">
        <v>115.12164000000001</v>
      </c>
      <c r="J18" s="41">
        <v>133.87389073</v>
      </c>
      <c r="K18" s="41">
        <v>102.91201999999998</v>
      </c>
      <c r="L18" s="41">
        <v>72.17164</v>
      </c>
      <c r="M18" s="41">
        <v>126.12378</v>
      </c>
      <c r="N18" s="41">
        <v>78.18905</v>
      </c>
      <c r="O18" s="41">
        <v>60.5517</v>
      </c>
      <c r="P18" s="41">
        <v>117.75559000000001</v>
      </c>
      <c r="Q18" s="42">
        <v>128.04872999999998</v>
      </c>
    </row>
    <row r="19" spans="2:17" ht="19.5" customHeight="1">
      <c r="B19" s="94" t="s">
        <v>34</v>
      </c>
      <c r="C19" s="46">
        <v>77.94174</v>
      </c>
      <c r="D19" s="46">
        <v>87.13534</v>
      </c>
      <c r="E19" s="46">
        <v>90.49092999999999</v>
      </c>
      <c r="F19" s="46">
        <v>91.12388999999999</v>
      </c>
      <c r="G19" s="46">
        <v>93.42942000000001</v>
      </c>
      <c r="H19" s="46">
        <v>103.8317275985371</v>
      </c>
      <c r="I19" s="46">
        <v>108.33330759388122</v>
      </c>
      <c r="J19" s="46">
        <v>112.66738034426267</v>
      </c>
      <c r="K19" s="46">
        <v>108.58577771</v>
      </c>
      <c r="L19" s="46">
        <v>107.33386381</v>
      </c>
      <c r="M19" s="46">
        <v>121.1486200300058</v>
      </c>
      <c r="N19" s="46">
        <v>149.8989125365673</v>
      </c>
      <c r="O19" s="46">
        <v>118.72177458869453</v>
      </c>
      <c r="P19" s="46">
        <v>178.24872961203312</v>
      </c>
      <c r="Q19" s="47">
        <v>152.77241952567718</v>
      </c>
    </row>
    <row r="20" spans="2:17" ht="19.5" customHeight="1">
      <c r="B20" s="48" t="s">
        <v>31</v>
      </c>
      <c r="C20" s="49">
        <v>2444.63889</v>
      </c>
      <c r="D20" s="49">
        <v>2197.70521</v>
      </c>
      <c r="E20" s="49">
        <v>2468.7756799999997</v>
      </c>
      <c r="F20" s="49">
        <v>2685.1895499999996</v>
      </c>
      <c r="G20" s="49">
        <v>2872.0405800000003</v>
      </c>
      <c r="H20" s="49">
        <v>2962.9722035285367</v>
      </c>
      <c r="I20" s="49">
        <v>3122.4762475938815</v>
      </c>
      <c r="J20" s="49">
        <v>3161.877309014263</v>
      </c>
      <c r="K20" s="49">
        <v>3191.88308771</v>
      </c>
      <c r="L20" s="49">
        <v>3308.64695381</v>
      </c>
      <c r="M20" s="49">
        <v>3541.272390030006</v>
      </c>
      <c r="N20" s="49">
        <v>3641.127592536567</v>
      </c>
      <c r="O20" s="49">
        <v>2826.134994588694</v>
      </c>
      <c r="P20" s="49">
        <v>4087.9617796120333</v>
      </c>
      <c r="Q20" s="50">
        <v>4075.0560395256775</v>
      </c>
    </row>
    <row r="21" spans="2:17" ht="19.5" customHeight="1">
      <c r="B21" s="55" t="s">
        <v>52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3" spans="2:17" ht="17.25">
      <c r="B23" s="27" t="s">
        <v>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71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53" t="s">
        <v>30</v>
      </c>
      <c r="C28" s="52">
        <v>2008</v>
      </c>
      <c r="D28" s="52">
        <v>2009</v>
      </c>
      <c r="E28" s="52">
        <v>2010</v>
      </c>
      <c r="F28" s="52">
        <v>2011</v>
      </c>
      <c r="G28" s="52">
        <v>2012</v>
      </c>
      <c r="H28" s="52">
        <v>2013</v>
      </c>
      <c r="I28" s="52">
        <v>2014</v>
      </c>
      <c r="J28" s="52">
        <v>2015</v>
      </c>
      <c r="K28" s="52">
        <v>2016</v>
      </c>
      <c r="L28" s="52">
        <v>2017</v>
      </c>
      <c r="M28" s="52">
        <v>2018</v>
      </c>
      <c r="N28" s="52">
        <v>2019</v>
      </c>
      <c r="O28" s="52">
        <v>2020</v>
      </c>
      <c r="P28" s="52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0</v>
      </c>
      <c r="D29" s="37">
        <f aca="true" t="shared" si="0" ref="D29:Q29">+D7/D$20*100</f>
        <v>0</v>
      </c>
      <c r="E29" s="37">
        <f t="shared" si="0"/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  <c r="N29" s="37">
        <f t="shared" si="0"/>
        <v>0</v>
      </c>
      <c r="O29" s="37">
        <f t="shared" si="0"/>
        <v>0</v>
      </c>
      <c r="P29" s="37">
        <f t="shared" si="0"/>
        <v>0</v>
      </c>
      <c r="Q29" s="38">
        <f t="shared" si="0"/>
        <v>0</v>
      </c>
    </row>
    <row r="30" spans="2:17" ht="19.5" customHeight="1">
      <c r="B30" s="91" t="s">
        <v>1</v>
      </c>
      <c r="C30" s="41">
        <f aca="true" t="shared" si="1" ref="C30:Q41">+C8/C$20*100</f>
        <v>44.78828159360583</v>
      </c>
      <c r="D30" s="41">
        <f t="shared" si="1"/>
        <v>42.00218008310586</v>
      </c>
      <c r="E30" s="41">
        <f t="shared" si="1"/>
        <v>44.654624109064464</v>
      </c>
      <c r="F30" s="41">
        <f t="shared" si="1"/>
        <v>43.5210132558426</v>
      </c>
      <c r="G30" s="41">
        <f t="shared" si="1"/>
        <v>41.49043882938451</v>
      </c>
      <c r="H30" s="41">
        <f t="shared" si="1"/>
        <v>41.291101163319325</v>
      </c>
      <c r="I30" s="41">
        <f t="shared" si="1"/>
        <v>40.8667204749212</v>
      </c>
      <c r="J30" s="41">
        <f t="shared" si="1"/>
        <v>41.479134266246255</v>
      </c>
      <c r="K30" s="41">
        <f t="shared" si="1"/>
        <v>42.66003398567191</v>
      </c>
      <c r="L30" s="41">
        <f t="shared" si="1"/>
        <v>42.15311121042898</v>
      </c>
      <c r="M30" s="41">
        <f t="shared" si="1"/>
        <v>41.746517555727294</v>
      </c>
      <c r="N30" s="41">
        <f t="shared" si="1"/>
        <v>43.17232038839114</v>
      </c>
      <c r="O30" s="41">
        <f t="shared" si="1"/>
        <v>47.81926597942584</v>
      </c>
      <c r="P30" s="41">
        <f t="shared" si="1"/>
        <v>56.93174240540175</v>
      </c>
      <c r="Q30" s="42">
        <f t="shared" si="1"/>
        <v>52.92046389259014</v>
      </c>
    </row>
    <row r="31" spans="2:17" ht="19.5" customHeight="1">
      <c r="B31" s="92" t="s">
        <v>2</v>
      </c>
      <c r="C31" s="37">
        <f t="shared" si="1"/>
        <v>28.220146657324918</v>
      </c>
      <c r="D31" s="37">
        <f t="shared" si="1"/>
        <v>24.056036159644904</v>
      </c>
      <c r="E31" s="37">
        <f t="shared" si="1"/>
        <v>24.759100429894065</v>
      </c>
      <c r="F31" s="37">
        <f t="shared" si="1"/>
        <v>24.329852616922334</v>
      </c>
      <c r="G31" s="37">
        <f t="shared" si="1"/>
        <v>24.0156645001165</v>
      </c>
      <c r="H31" s="37">
        <f t="shared" si="1"/>
        <v>22.784473954768846</v>
      </c>
      <c r="I31" s="37">
        <f t="shared" si="1"/>
        <v>22.12683124595096</v>
      </c>
      <c r="J31" s="37">
        <f t="shared" si="1"/>
        <v>22.290586644227712</v>
      </c>
      <c r="K31" s="37">
        <f t="shared" si="1"/>
        <v>22.478990936813066</v>
      </c>
      <c r="L31" s="37">
        <f t="shared" si="1"/>
        <v>22.580478377715206</v>
      </c>
      <c r="M31" s="37">
        <f t="shared" si="1"/>
        <v>22.956864665050844</v>
      </c>
      <c r="N31" s="37">
        <f t="shared" si="1"/>
        <v>24.089641675779617</v>
      </c>
      <c r="O31" s="37">
        <f t="shared" si="1"/>
        <v>31.205984911854927</v>
      </c>
      <c r="P31" s="37">
        <f t="shared" si="1"/>
        <v>40.54043162207067</v>
      </c>
      <c r="Q31" s="38">
        <f t="shared" si="1"/>
        <v>36.74718029581503</v>
      </c>
    </row>
    <row r="32" spans="2:17" ht="19.5" customHeight="1">
      <c r="B32" s="93" t="s">
        <v>3</v>
      </c>
      <c r="C32" s="41">
        <f t="shared" si="1"/>
        <v>9.267372000287535</v>
      </c>
      <c r="D32" s="41">
        <f t="shared" si="1"/>
        <v>10.135819808153432</v>
      </c>
      <c r="E32" s="41">
        <f t="shared" si="1"/>
        <v>12.534334832721619</v>
      </c>
      <c r="F32" s="41">
        <f t="shared" si="1"/>
        <v>12.131521217934132</v>
      </c>
      <c r="G32" s="41">
        <f t="shared" si="1"/>
        <v>10.859482354528568</v>
      </c>
      <c r="H32" s="41">
        <f t="shared" si="1"/>
        <v>11.308715269112813</v>
      </c>
      <c r="I32" s="41">
        <f t="shared" si="1"/>
        <v>11.518028048320222</v>
      </c>
      <c r="J32" s="41">
        <f t="shared" si="1"/>
        <v>11.662185049013127</v>
      </c>
      <c r="K32" s="41">
        <f t="shared" si="1"/>
        <v>12.05851747772316</v>
      </c>
      <c r="L32" s="41">
        <f t="shared" si="1"/>
        <v>12.012532480756901</v>
      </c>
      <c r="M32" s="41">
        <f t="shared" si="1"/>
        <v>11.721749537501204</v>
      </c>
      <c r="N32" s="41">
        <f t="shared" si="1"/>
        <v>11.877500829316427</v>
      </c>
      <c r="O32" s="41">
        <f t="shared" si="1"/>
        <v>8.044258339934201</v>
      </c>
      <c r="P32" s="41">
        <f t="shared" si="1"/>
        <v>8.351169076546498</v>
      </c>
      <c r="Q32" s="42">
        <f t="shared" si="1"/>
        <v>9.266050487098356</v>
      </c>
    </row>
    <row r="33" spans="2:17" ht="19.5" customHeight="1">
      <c r="B33" s="92" t="s">
        <v>4</v>
      </c>
      <c r="C33" s="37">
        <f t="shared" si="1"/>
        <v>7.073404203268647</v>
      </c>
      <c r="D33" s="37">
        <f t="shared" si="1"/>
        <v>7.269699287831237</v>
      </c>
      <c r="E33" s="37">
        <f t="shared" si="1"/>
        <v>6.852882235132841</v>
      </c>
      <c r="F33" s="37">
        <f t="shared" si="1"/>
        <v>6.627941777890505</v>
      </c>
      <c r="G33" s="37">
        <f t="shared" si="1"/>
        <v>6.294795110450702</v>
      </c>
      <c r="H33" s="37">
        <f t="shared" si="1"/>
        <v>6.799404657258698</v>
      </c>
      <c r="I33" s="37">
        <f t="shared" si="1"/>
        <v>6.710849126921974</v>
      </c>
      <c r="J33" s="37">
        <f t="shared" si="1"/>
        <v>7.087116877721619</v>
      </c>
      <c r="K33" s="37">
        <f t="shared" si="1"/>
        <v>7.761041779814307</v>
      </c>
      <c r="L33" s="37">
        <f t="shared" si="1"/>
        <v>7.263162354728525</v>
      </c>
      <c r="M33" s="37">
        <f t="shared" si="1"/>
        <v>6.793329162627944</v>
      </c>
      <c r="N33" s="37">
        <f t="shared" si="1"/>
        <v>6.932448632599379</v>
      </c>
      <c r="O33" s="37">
        <f t="shared" si="1"/>
        <v>8.095529068429986</v>
      </c>
      <c r="P33" s="37">
        <f t="shared" si="1"/>
        <v>7.749637033790124</v>
      </c>
      <c r="Q33" s="38">
        <f t="shared" si="1"/>
        <v>6.640699106348935</v>
      </c>
    </row>
    <row r="34" spans="2:17" ht="19.5" customHeight="1">
      <c r="B34" s="93" t="s">
        <v>5</v>
      </c>
      <c r="C34" s="41">
        <f t="shared" si="1"/>
        <v>0.22735873272473384</v>
      </c>
      <c r="D34" s="41">
        <f t="shared" si="1"/>
        <v>0.5406248274762928</v>
      </c>
      <c r="E34" s="41">
        <f t="shared" si="1"/>
        <v>0.5083066113159379</v>
      </c>
      <c r="F34" s="41">
        <f t="shared" si="1"/>
        <v>0.4316976430956244</v>
      </c>
      <c r="G34" s="41">
        <f t="shared" si="1"/>
        <v>0.3204968642887351</v>
      </c>
      <c r="H34" s="41">
        <f t="shared" si="1"/>
        <v>0.3985072821789731</v>
      </c>
      <c r="I34" s="41">
        <f t="shared" si="1"/>
        <v>0.5110120537280486</v>
      </c>
      <c r="J34" s="41">
        <f t="shared" si="1"/>
        <v>0.43924569528378715</v>
      </c>
      <c r="K34" s="41">
        <f t="shared" si="1"/>
        <v>0.3614837913213789</v>
      </c>
      <c r="L34" s="41">
        <f t="shared" si="1"/>
        <v>0.2969379972283432</v>
      </c>
      <c r="M34" s="41">
        <f t="shared" si="1"/>
        <v>0.2745741905473025</v>
      </c>
      <c r="N34" s="41">
        <f t="shared" si="1"/>
        <v>0.2727292506957176</v>
      </c>
      <c r="O34" s="41">
        <f t="shared" si="1"/>
        <v>0.47349365920673253</v>
      </c>
      <c r="P34" s="41">
        <f t="shared" si="1"/>
        <v>0.2905046729944491</v>
      </c>
      <c r="Q34" s="42">
        <f t="shared" si="1"/>
        <v>0.26653400332782246</v>
      </c>
    </row>
    <row r="35" spans="2:17" ht="19.5" customHeight="1">
      <c r="B35" s="90" t="s">
        <v>6</v>
      </c>
      <c r="C35" s="37">
        <f t="shared" si="1"/>
        <v>28.085296065955983</v>
      </c>
      <c r="D35" s="37">
        <f t="shared" si="1"/>
        <v>27.463583252823977</v>
      </c>
      <c r="E35" s="37">
        <f t="shared" si="1"/>
        <v>25.15253633736379</v>
      </c>
      <c r="F35" s="37">
        <f t="shared" si="1"/>
        <v>24.434844832462577</v>
      </c>
      <c r="G35" s="37">
        <f t="shared" si="1"/>
        <v>24.78471944153379</v>
      </c>
      <c r="H35" s="37">
        <f t="shared" si="1"/>
        <v>25.916446238865447</v>
      </c>
      <c r="I35" s="37">
        <f t="shared" si="1"/>
        <v>25.048508875053795</v>
      </c>
      <c r="J35" s="37">
        <f t="shared" si="1"/>
        <v>23.851084159401143</v>
      </c>
      <c r="K35" s="37">
        <f t="shared" si="1"/>
        <v>23.616693321334093</v>
      </c>
      <c r="L35" s="37">
        <f t="shared" si="1"/>
        <v>23.413879172207576</v>
      </c>
      <c r="M35" s="37">
        <f t="shared" si="1"/>
        <v>22.788192805274782</v>
      </c>
      <c r="N35" s="37">
        <f t="shared" si="1"/>
        <v>22.36214330058039</v>
      </c>
      <c r="O35" s="37">
        <f t="shared" si="1"/>
        <v>8.98785834669471</v>
      </c>
      <c r="P35" s="37">
        <f t="shared" si="1"/>
        <v>6.976150839332582</v>
      </c>
      <c r="Q35" s="38">
        <f t="shared" si="1"/>
        <v>16.778436992478365</v>
      </c>
    </row>
    <row r="36" spans="2:17" ht="19.5" customHeight="1">
      <c r="B36" s="91" t="s">
        <v>7</v>
      </c>
      <c r="C36" s="41">
        <f t="shared" si="1"/>
        <v>5.52584312360342</v>
      </c>
      <c r="D36" s="41">
        <f t="shared" si="1"/>
        <v>5.663318239119067</v>
      </c>
      <c r="E36" s="41">
        <f t="shared" si="1"/>
        <v>5.547756368047177</v>
      </c>
      <c r="F36" s="41">
        <f t="shared" si="1"/>
        <v>6.46020240917443</v>
      </c>
      <c r="G36" s="41">
        <f t="shared" si="1"/>
        <v>6.866704160565865</v>
      </c>
      <c r="H36" s="41">
        <f t="shared" si="1"/>
        <v>8.274378332271748</v>
      </c>
      <c r="I36" s="41">
        <f t="shared" si="1"/>
        <v>8.046383385417439</v>
      </c>
      <c r="J36" s="41">
        <f t="shared" si="1"/>
        <v>7.959250615529331</v>
      </c>
      <c r="K36" s="41">
        <f t="shared" si="1"/>
        <v>7.419389855218789</v>
      </c>
      <c r="L36" s="41">
        <f t="shared" si="1"/>
        <v>8.193362234910948</v>
      </c>
      <c r="M36" s="41">
        <f t="shared" si="1"/>
        <v>7.9326027218600865</v>
      </c>
      <c r="N36" s="41">
        <f t="shared" si="1"/>
        <v>7.749922320173846</v>
      </c>
      <c r="O36" s="41">
        <f t="shared" si="1"/>
        <v>9.762960386828784</v>
      </c>
      <c r="P36" s="41">
        <f t="shared" si="1"/>
        <v>8.679043228082035</v>
      </c>
      <c r="Q36" s="42">
        <f t="shared" si="1"/>
        <v>7.131401560647638</v>
      </c>
    </row>
    <row r="37" spans="2:17" ht="19.5" customHeight="1">
      <c r="B37" s="90" t="s">
        <v>8</v>
      </c>
      <c r="C37" s="37">
        <f t="shared" si="1"/>
        <v>4.845887893078555</v>
      </c>
      <c r="D37" s="37">
        <f t="shared" si="1"/>
        <v>4.301789410600705</v>
      </c>
      <c r="E37" s="37">
        <f t="shared" si="1"/>
        <v>4.749914743165324</v>
      </c>
      <c r="F37" s="37">
        <f t="shared" si="1"/>
        <v>5.480325588187992</v>
      </c>
      <c r="G37" s="37">
        <f t="shared" si="1"/>
        <v>7.652133174246442</v>
      </c>
      <c r="H37" s="37">
        <f t="shared" si="1"/>
        <v>5.560605852589235</v>
      </c>
      <c r="I37" s="37">
        <f t="shared" si="1"/>
        <v>6.286759431757629</v>
      </c>
      <c r="J37" s="37">
        <f t="shared" si="1"/>
        <v>5.278493213641868</v>
      </c>
      <c r="K37" s="37">
        <f t="shared" si="1"/>
        <v>5.533659133070591</v>
      </c>
      <c r="L37" s="37">
        <f t="shared" si="1"/>
        <v>6.453287793493039</v>
      </c>
      <c r="M37" s="37">
        <f t="shared" si="1"/>
        <v>6.462236303659797</v>
      </c>
      <c r="N37" s="37">
        <f t="shared" si="1"/>
        <v>5.828783106503252</v>
      </c>
      <c r="O37" s="37">
        <f t="shared" si="1"/>
        <v>6.702577915163182</v>
      </c>
      <c r="P37" s="37">
        <f t="shared" si="1"/>
        <v>4.674695369048589</v>
      </c>
      <c r="Q37" s="38">
        <f t="shared" si="1"/>
        <v>4.3244691187243625</v>
      </c>
    </row>
    <row r="38" spans="2:17" ht="19.5" customHeight="1">
      <c r="B38" s="91" t="s">
        <v>9</v>
      </c>
      <c r="C38" s="41">
        <f t="shared" si="1"/>
        <v>2.9333596177879664</v>
      </c>
      <c r="D38" s="41">
        <f t="shared" si="1"/>
        <v>3.89650302553544</v>
      </c>
      <c r="E38" s="41">
        <f t="shared" si="1"/>
        <v>3.590416525814124</v>
      </c>
      <c r="F38" s="41">
        <f t="shared" si="1"/>
        <v>3.344597777091751</v>
      </c>
      <c r="G38" s="41">
        <f t="shared" si="1"/>
        <v>3.263969550179545</v>
      </c>
      <c r="H38" s="41">
        <f t="shared" si="1"/>
        <v>3.516422964613766</v>
      </c>
      <c r="I38" s="41">
        <f t="shared" si="1"/>
        <v>4.3184174772796515</v>
      </c>
      <c r="J38" s="41">
        <f t="shared" si="1"/>
        <v>4.840750099431184</v>
      </c>
      <c r="K38" s="41">
        <f t="shared" si="1"/>
        <v>5.3380335469066615</v>
      </c>
      <c r="L38" s="41">
        <f t="shared" si="1"/>
        <v>5.890179360949471</v>
      </c>
      <c r="M38" s="41">
        <f t="shared" si="1"/>
        <v>5.920883990463759</v>
      </c>
      <c r="N38" s="41">
        <f t="shared" si="1"/>
        <v>6.645197232196966</v>
      </c>
      <c r="O38" s="41">
        <f t="shared" si="1"/>
        <v>9.184352498978052</v>
      </c>
      <c r="P38" s="41">
        <f t="shared" si="1"/>
        <v>7.724195015100344</v>
      </c>
      <c r="Q38" s="42">
        <f t="shared" si="1"/>
        <v>6.513321226151632</v>
      </c>
    </row>
    <row r="39" spans="2:17" ht="30" customHeight="1">
      <c r="B39" s="90" t="s">
        <v>32</v>
      </c>
      <c r="C39" s="37">
        <f t="shared" si="1"/>
        <v>8.83469541793962</v>
      </c>
      <c r="D39" s="37">
        <f t="shared" si="1"/>
        <v>9.764269066823571</v>
      </c>
      <c r="E39" s="37">
        <f t="shared" si="1"/>
        <v>9.053351902753676</v>
      </c>
      <c r="F39" s="37">
        <f t="shared" si="1"/>
        <v>9.72436266184635</v>
      </c>
      <c r="G39" s="37">
        <f t="shared" si="1"/>
        <v>8.361677466270342</v>
      </c>
      <c r="H39" s="37">
        <f t="shared" si="1"/>
        <v>8.711978467182197</v>
      </c>
      <c r="I39" s="37">
        <f t="shared" si="1"/>
        <v>8.276872568659293</v>
      </c>
      <c r="J39" s="37">
        <f t="shared" si="1"/>
        <v>8.79398095167347</v>
      </c>
      <c r="K39" s="37">
        <f t="shared" si="1"/>
        <v>8.806076609831571</v>
      </c>
      <c r="L39" s="37">
        <f t="shared" si="1"/>
        <v>8.470835477845744</v>
      </c>
      <c r="M39" s="37">
        <f t="shared" si="1"/>
        <v>8.166980343399944</v>
      </c>
      <c r="N39" s="37">
        <f t="shared" si="1"/>
        <v>7.977421351434908</v>
      </c>
      <c r="O39" s="37">
        <f t="shared" si="1"/>
        <v>11.19956975183574</v>
      </c>
      <c r="P39" s="37">
        <f t="shared" si="1"/>
        <v>7.773295278464119</v>
      </c>
      <c r="Q39" s="38">
        <f t="shared" si="1"/>
        <v>5.440685424925013</v>
      </c>
    </row>
    <row r="40" spans="2:17" ht="30" customHeight="1">
      <c r="B40" s="91" t="s">
        <v>33</v>
      </c>
      <c r="C40" s="41">
        <f t="shared" si="1"/>
        <v>1.7983641747595691</v>
      </c>
      <c r="D40" s="41">
        <f t="shared" si="1"/>
        <v>2.9435239860945677</v>
      </c>
      <c r="E40" s="41">
        <f t="shared" si="1"/>
        <v>3.5859827491495704</v>
      </c>
      <c r="F40" s="41">
        <f t="shared" si="1"/>
        <v>3.641079639982958</v>
      </c>
      <c r="G40" s="41">
        <f t="shared" si="1"/>
        <v>4.327289832374165</v>
      </c>
      <c r="H40" s="41">
        <f t="shared" si="1"/>
        <v>3.224757103566927</v>
      </c>
      <c r="I40" s="41">
        <f t="shared" si="1"/>
        <v>3.686869999049968</v>
      </c>
      <c r="J40" s="41">
        <f t="shared" si="1"/>
        <v>4.234000172882613</v>
      </c>
      <c r="K40" s="41">
        <f t="shared" si="1"/>
        <v>3.224178867836719</v>
      </c>
      <c r="L40" s="41">
        <f t="shared" si="1"/>
        <v>2.181303747651055</v>
      </c>
      <c r="M40" s="41">
        <f t="shared" si="1"/>
        <v>3.5615385124026373</v>
      </c>
      <c r="N40" s="41">
        <f t="shared" si="1"/>
        <v>2.1473856109922838</v>
      </c>
      <c r="O40" s="41">
        <f t="shared" si="1"/>
        <v>2.1425621959297976</v>
      </c>
      <c r="P40" s="41">
        <f t="shared" si="1"/>
        <v>2.8805452777783938</v>
      </c>
      <c r="Q40" s="42">
        <f t="shared" si="1"/>
        <v>3.142256910285445</v>
      </c>
    </row>
    <row r="41" spans="2:17" ht="19.5" customHeight="1">
      <c r="B41" s="90" t="s">
        <v>34</v>
      </c>
      <c r="C41" s="37">
        <f t="shared" si="1"/>
        <v>3.188272113269048</v>
      </c>
      <c r="D41" s="37">
        <f t="shared" si="1"/>
        <v>3.9648329358968026</v>
      </c>
      <c r="E41" s="37">
        <f t="shared" si="1"/>
        <v>3.6654172646418814</v>
      </c>
      <c r="F41" s="37">
        <f t="shared" si="1"/>
        <v>3.3935738354113587</v>
      </c>
      <c r="G41" s="37">
        <f t="shared" si="1"/>
        <v>3.2530675454453357</v>
      </c>
      <c r="H41" s="37">
        <f t="shared" si="1"/>
        <v>3.504309877591367</v>
      </c>
      <c r="I41" s="37">
        <f t="shared" si="1"/>
        <v>3.46946778786102</v>
      </c>
      <c r="J41" s="37">
        <f t="shared" si="1"/>
        <v>3.563306521194129</v>
      </c>
      <c r="K41" s="37">
        <f t="shared" si="1"/>
        <v>3.401934680129663</v>
      </c>
      <c r="L41" s="37">
        <f t="shared" si="1"/>
        <v>3.2440410025131885</v>
      </c>
      <c r="M41" s="37">
        <f t="shared" si="1"/>
        <v>3.421047767211696</v>
      </c>
      <c r="N41" s="37">
        <f t="shared" si="1"/>
        <v>4.116826689727213</v>
      </c>
      <c r="O41" s="37">
        <f t="shared" si="1"/>
        <v>4.200852925143899</v>
      </c>
      <c r="P41" s="37">
        <f t="shared" si="1"/>
        <v>4.360332586792183</v>
      </c>
      <c r="Q41" s="38">
        <f t="shared" si="1"/>
        <v>3.7489648741973953</v>
      </c>
    </row>
    <row r="42" spans="2:17" ht="19.5" customHeight="1">
      <c r="B42" s="48" t="s">
        <v>31</v>
      </c>
      <c r="C42" s="49">
        <f>+C29+C30+C35+C36+C37+C38+C39+C40+C41</f>
        <v>100</v>
      </c>
      <c r="D42" s="49">
        <f aca="true" t="shared" si="2" ref="D42:Q42">+D29+D30+D35+D36+D37+D38+D39+D40+D41</f>
        <v>99.99999999999999</v>
      </c>
      <c r="E42" s="49">
        <f t="shared" si="2"/>
        <v>100</v>
      </c>
      <c r="F42" s="49">
        <f t="shared" si="2"/>
        <v>100.00000000000003</v>
      </c>
      <c r="G42" s="49">
        <f t="shared" si="2"/>
        <v>99.99999999999997</v>
      </c>
      <c r="H42" s="49">
        <f t="shared" si="2"/>
        <v>100.00000000000001</v>
      </c>
      <c r="I42" s="49">
        <f t="shared" si="2"/>
        <v>100</v>
      </c>
      <c r="J42" s="49">
        <f t="shared" si="2"/>
        <v>100.00000000000001</v>
      </c>
      <c r="K42" s="49">
        <f t="shared" si="2"/>
        <v>99.99999999999999</v>
      </c>
      <c r="L42" s="49">
        <f t="shared" si="2"/>
        <v>100</v>
      </c>
      <c r="M42" s="49">
        <f t="shared" si="2"/>
        <v>100</v>
      </c>
      <c r="N42" s="49">
        <f t="shared" si="2"/>
        <v>100.00000000000001</v>
      </c>
      <c r="O42" s="49">
        <f t="shared" si="2"/>
        <v>100.00000000000003</v>
      </c>
      <c r="P42" s="49">
        <f t="shared" si="2"/>
        <v>100</v>
      </c>
      <c r="Q42" s="50">
        <f t="shared" si="2"/>
        <v>99.99999999999999</v>
      </c>
    </row>
    <row r="43" ht="19.5" customHeight="1">
      <c r="B43" s="55" t="s">
        <v>52</v>
      </c>
    </row>
    <row r="45" spans="3:17" ht="14.25">
      <c r="C45" s="81">
        <f aca="true" t="shared" si="3" ref="C45:Q45">SUM(C7:C8,C13:C19,-C20)</f>
        <v>0</v>
      </c>
      <c r="D45" s="81">
        <f t="shared" si="3"/>
        <v>0</v>
      </c>
      <c r="E45" s="81">
        <f t="shared" si="3"/>
        <v>0</v>
      </c>
      <c r="F45" s="81">
        <f t="shared" si="3"/>
        <v>0</v>
      </c>
      <c r="G45" s="81">
        <f t="shared" si="3"/>
        <v>0</v>
      </c>
      <c r="H45" s="81">
        <f t="shared" si="3"/>
        <v>0</v>
      </c>
      <c r="I45" s="81">
        <f t="shared" si="3"/>
        <v>0</v>
      </c>
      <c r="J45" s="81">
        <f t="shared" si="3"/>
        <v>0</v>
      </c>
      <c r="K45" s="81">
        <f t="shared" si="3"/>
        <v>0</v>
      </c>
      <c r="L45" s="81">
        <f t="shared" si="3"/>
        <v>0</v>
      </c>
      <c r="M45" s="81">
        <f t="shared" si="3"/>
        <v>0</v>
      </c>
      <c r="N45" s="81">
        <f t="shared" si="3"/>
        <v>0</v>
      </c>
      <c r="O45" s="81">
        <f t="shared" si="3"/>
        <v>0</v>
      </c>
      <c r="P45" s="81">
        <f t="shared" si="3"/>
        <v>0</v>
      </c>
      <c r="Q45" s="81">
        <f t="shared" si="3"/>
        <v>0</v>
      </c>
    </row>
    <row r="46" spans="3:17" ht="14.25">
      <c r="C46" s="79">
        <f aca="true" t="shared" si="4" ref="C46:Q46">SUM(C31:C34,-C30)</f>
        <v>0</v>
      </c>
      <c r="D46" s="79">
        <f t="shared" si="4"/>
        <v>0</v>
      </c>
      <c r="E46" s="79">
        <f t="shared" si="4"/>
        <v>0</v>
      </c>
      <c r="F46" s="79">
        <f t="shared" si="4"/>
        <v>0</v>
      </c>
      <c r="G46" s="79">
        <f t="shared" si="4"/>
        <v>0</v>
      </c>
      <c r="H46" s="79">
        <f t="shared" si="4"/>
        <v>0</v>
      </c>
      <c r="I46" s="79">
        <f t="shared" si="4"/>
        <v>0</v>
      </c>
      <c r="J46" s="79">
        <f t="shared" si="4"/>
        <v>0</v>
      </c>
      <c r="K46" s="79">
        <f t="shared" si="4"/>
        <v>0</v>
      </c>
      <c r="L46" s="79">
        <f t="shared" si="4"/>
        <v>0</v>
      </c>
      <c r="M46" s="79">
        <f t="shared" si="4"/>
        <v>0</v>
      </c>
      <c r="N46" s="79">
        <f t="shared" si="4"/>
        <v>0</v>
      </c>
      <c r="O46" s="79">
        <f t="shared" si="4"/>
        <v>0</v>
      </c>
      <c r="P46" s="79">
        <f t="shared" si="4"/>
        <v>0</v>
      </c>
      <c r="Q46" s="79">
        <f t="shared" si="4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I25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81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71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53" t="s">
        <v>43</v>
      </c>
      <c r="G7" s="52" t="s">
        <v>44</v>
      </c>
      <c r="H7" s="52" t="s">
        <v>43</v>
      </c>
      <c r="I7" s="35" t="s">
        <v>44</v>
      </c>
    </row>
    <row r="8" spans="2:9" ht="19.5" customHeight="1">
      <c r="B8" s="36" t="s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</row>
    <row r="9" spans="2:9" ht="19.5" customHeight="1">
      <c r="B9" s="40" t="s">
        <v>1</v>
      </c>
      <c r="C9" s="41">
        <v>969.02866</v>
      </c>
      <c r="D9" s="41">
        <v>1596.59758</v>
      </c>
      <c r="E9" s="41">
        <v>2156.53856</v>
      </c>
      <c r="F9" s="41">
        <f>+D9-C9</f>
        <v>627.5689200000002</v>
      </c>
      <c r="G9" s="41">
        <f>+E9-D9</f>
        <v>559.9409799999999</v>
      </c>
      <c r="H9" s="41">
        <f>+D9/C9*100-100</f>
        <v>64.76267894904163</v>
      </c>
      <c r="I9" s="42">
        <f>+E9/D9*100-100</f>
        <v>35.07088993583466</v>
      </c>
    </row>
    <row r="10" spans="2:9" ht="19.5" customHeight="1">
      <c r="B10" s="39" t="s">
        <v>2</v>
      </c>
      <c r="C10" s="37">
        <v>628.52067</v>
      </c>
      <c r="D10" s="37">
        <v>1112.57387</v>
      </c>
      <c r="E10" s="37">
        <v>1497.46819</v>
      </c>
      <c r="F10" s="37">
        <f aca="true" t="shared" si="0" ref="F10:F21">+D10-C10</f>
        <v>484.05319999999995</v>
      </c>
      <c r="G10" s="37">
        <f aca="true" t="shared" si="1" ref="G10:G21">+E10-D10</f>
        <v>384.8943200000001</v>
      </c>
      <c r="H10" s="37">
        <f aca="true" t="shared" si="2" ref="H10:H21">+D10/C10*100-100</f>
        <v>77.01468274702881</v>
      </c>
      <c r="I10" s="38">
        <f aca="true" t="shared" si="3" ref="I10:I21">+E10/D10*100-100</f>
        <v>34.59494514283355</v>
      </c>
    </row>
    <row r="11" spans="2:9" ht="19.5" customHeight="1">
      <c r="B11" s="43" t="s">
        <v>3</v>
      </c>
      <c r="C11" s="41">
        <v>170.61817</v>
      </c>
      <c r="D11" s="41">
        <v>241.79689000000002</v>
      </c>
      <c r="E11" s="41">
        <v>377.59675000000004</v>
      </c>
      <c r="F11" s="41">
        <f t="shared" si="0"/>
        <v>71.17872000000003</v>
      </c>
      <c r="G11" s="41">
        <f t="shared" si="1"/>
        <v>135.79986000000002</v>
      </c>
      <c r="H11" s="41">
        <f t="shared" si="2"/>
        <v>41.7181358820107</v>
      </c>
      <c r="I11" s="42">
        <f t="shared" si="3"/>
        <v>56.16278191171111</v>
      </c>
    </row>
    <row r="12" spans="2:9" ht="19.5" customHeight="1">
      <c r="B12" s="39" t="s">
        <v>4</v>
      </c>
      <c r="C12" s="37">
        <v>157.66902</v>
      </c>
      <c r="D12" s="37">
        <v>231.5237</v>
      </c>
      <c r="E12" s="37">
        <v>270.61221</v>
      </c>
      <c r="F12" s="37">
        <f t="shared" si="0"/>
        <v>73.85468</v>
      </c>
      <c r="G12" s="37">
        <f t="shared" si="1"/>
        <v>39.088510000000014</v>
      </c>
      <c r="H12" s="37">
        <f t="shared" si="2"/>
        <v>46.84159259694772</v>
      </c>
      <c r="I12" s="38">
        <f t="shared" si="3"/>
        <v>16.883157102275064</v>
      </c>
    </row>
    <row r="13" spans="2:9" ht="19.5" customHeight="1">
      <c r="B13" s="43" t="s">
        <v>5</v>
      </c>
      <c r="C13" s="41">
        <v>12.2208</v>
      </c>
      <c r="D13" s="41">
        <v>10.70312</v>
      </c>
      <c r="E13" s="41">
        <v>10.86141</v>
      </c>
      <c r="F13" s="41">
        <f t="shared" si="0"/>
        <v>-1.5176800000000004</v>
      </c>
      <c r="G13" s="41">
        <f t="shared" si="1"/>
        <v>0.15828999999999915</v>
      </c>
      <c r="H13" s="41">
        <f t="shared" si="2"/>
        <v>-12.418826918041376</v>
      </c>
      <c r="I13" s="42">
        <f t="shared" si="3"/>
        <v>1.478914559492921</v>
      </c>
    </row>
    <row r="14" spans="2:9" ht="19.5" customHeight="1">
      <c r="B14" s="36" t="s">
        <v>6</v>
      </c>
      <c r="C14" s="37">
        <v>215.21558</v>
      </c>
      <c r="D14" s="37">
        <v>187.93743</v>
      </c>
      <c r="E14" s="37">
        <v>683.73071</v>
      </c>
      <c r="F14" s="37">
        <f t="shared" si="0"/>
        <v>-27.278149999999982</v>
      </c>
      <c r="G14" s="37">
        <f t="shared" si="1"/>
        <v>495.79328000000004</v>
      </c>
      <c r="H14" s="37">
        <f t="shared" si="2"/>
        <v>-12.674802632783368</v>
      </c>
      <c r="I14" s="38">
        <f t="shared" si="3"/>
        <v>263.80763001813955</v>
      </c>
    </row>
    <row r="15" spans="2:9" ht="19.5" customHeight="1">
      <c r="B15" s="40" t="s">
        <v>7</v>
      </c>
      <c r="C15" s="41">
        <v>183.13447000000002</v>
      </c>
      <c r="D15" s="41">
        <v>243.89009</v>
      </c>
      <c r="E15" s="41">
        <v>290.60861</v>
      </c>
      <c r="F15" s="41">
        <f t="shared" si="0"/>
        <v>60.755619999999965</v>
      </c>
      <c r="G15" s="41">
        <f t="shared" si="1"/>
        <v>46.71852000000001</v>
      </c>
      <c r="H15" s="41">
        <f t="shared" si="2"/>
        <v>33.175414764899216</v>
      </c>
      <c r="I15" s="42">
        <f t="shared" si="3"/>
        <v>19.155563065313558</v>
      </c>
    </row>
    <row r="16" spans="2:9" ht="19.5" customHeight="1">
      <c r="B16" s="36" t="s">
        <v>8</v>
      </c>
      <c r="C16" s="37">
        <v>147.3157</v>
      </c>
      <c r="D16" s="37">
        <v>150.0327</v>
      </c>
      <c r="E16" s="37">
        <v>176.22454</v>
      </c>
      <c r="F16" s="37">
        <f t="shared" si="0"/>
        <v>2.717000000000013</v>
      </c>
      <c r="G16" s="37">
        <f t="shared" si="1"/>
        <v>26.191839999999985</v>
      </c>
      <c r="H16" s="37">
        <f t="shared" si="2"/>
        <v>1.8443383834852796</v>
      </c>
      <c r="I16" s="38">
        <f t="shared" si="3"/>
        <v>17.457420948899795</v>
      </c>
    </row>
    <row r="17" spans="2:9" ht="19.5" customHeight="1">
      <c r="B17" s="40" t="s">
        <v>9</v>
      </c>
      <c r="C17" s="41">
        <v>182.76064</v>
      </c>
      <c r="D17" s="41">
        <v>216.98863999999998</v>
      </c>
      <c r="E17" s="41">
        <v>265.42149</v>
      </c>
      <c r="F17" s="41">
        <f t="shared" si="0"/>
        <v>34.22799999999998</v>
      </c>
      <c r="G17" s="41">
        <f t="shared" si="1"/>
        <v>48.43285000000003</v>
      </c>
      <c r="H17" s="41">
        <f t="shared" si="2"/>
        <v>18.728321371603855</v>
      </c>
      <c r="I17" s="42">
        <f t="shared" si="3"/>
        <v>22.320454195205812</v>
      </c>
    </row>
    <row r="18" spans="2:9" ht="19.5" customHeight="1">
      <c r="B18" s="36" t="s">
        <v>32</v>
      </c>
      <c r="C18" s="37">
        <v>224.25940000000003</v>
      </c>
      <c r="D18" s="37">
        <v>229.07236</v>
      </c>
      <c r="E18" s="37">
        <v>221.71098</v>
      </c>
      <c r="F18" s="37">
        <f t="shared" si="0"/>
        <v>4.8129599999999755</v>
      </c>
      <c r="G18" s="37">
        <f t="shared" si="1"/>
        <v>-7.361379999999997</v>
      </c>
      <c r="H18" s="37">
        <f t="shared" si="2"/>
        <v>2.1461575300745466</v>
      </c>
      <c r="I18" s="38">
        <f t="shared" si="3"/>
        <v>-3.2135609900731765</v>
      </c>
    </row>
    <row r="19" spans="2:9" ht="19.5" customHeight="1">
      <c r="B19" s="40" t="s">
        <v>33</v>
      </c>
      <c r="C19" s="41">
        <v>38.70265</v>
      </c>
      <c r="D19" s="41">
        <v>84.54667</v>
      </c>
      <c r="E19" s="41">
        <v>128.04872999999998</v>
      </c>
      <c r="F19" s="41">
        <f t="shared" si="0"/>
        <v>45.84402000000001</v>
      </c>
      <c r="G19" s="41">
        <f t="shared" si="1"/>
        <v>43.50205999999997</v>
      </c>
      <c r="H19" s="41">
        <f t="shared" si="2"/>
        <v>118.45188895334044</v>
      </c>
      <c r="I19" s="42">
        <f t="shared" si="3"/>
        <v>51.4533097518802</v>
      </c>
    </row>
    <row r="20" spans="2:9" ht="19.5" customHeight="1">
      <c r="B20" s="45" t="s">
        <v>34</v>
      </c>
      <c r="C20" s="46">
        <v>76.37440871204801</v>
      </c>
      <c r="D20" s="46">
        <v>114.43640755943873</v>
      </c>
      <c r="E20" s="46">
        <v>152.77241952567718</v>
      </c>
      <c r="F20" s="46">
        <f t="shared" si="0"/>
        <v>38.061998847390726</v>
      </c>
      <c r="G20" s="46">
        <f t="shared" si="1"/>
        <v>38.336011966238445</v>
      </c>
      <c r="H20" s="46">
        <f t="shared" si="2"/>
        <v>49.836063531299686</v>
      </c>
      <c r="I20" s="47">
        <f t="shared" si="3"/>
        <v>33.49983871726013</v>
      </c>
    </row>
    <row r="21" spans="2:9" ht="19.5" customHeight="1">
      <c r="B21" s="48" t="s">
        <v>31</v>
      </c>
      <c r="C21" s="49">
        <v>2036.791508712048</v>
      </c>
      <c r="D21" s="49">
        <v>2823.501877559439</v>
      </c>
      <c r="E21" s="49">
        <v>4075.0560395256775</v>
      </c>
      <c r="F21" s="49">
        <f t="shared" si="0"/>
        <v>786.710368847391</v>
      </c>
      <c r="G21" s="49">
        <f t="shared" si="1"/>
        <v>1251.5541619662386</v>
      </c>
      <c r="H21" s="49">
        <f t="shared" si="2"/>
        <v>38.62498274773654</v>
      </c>
      <c r="I21" s="50">
        <f t="shared" si="3"/>
        <v>44.32630882640137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  <row r="25" spans="3:5" ht="14.25">
      <c r="C25" s="56"/>
      <c r="D25" s="56"/>
      <c r="E25" s="56"/>
    </row>
  </sheetData>
  <sheetProtection/>
  <mergeCells count="6">
    <mergeCell ref="H6:I6"/>
    <mergeCell ref="B6:B7"/>
    <mergeCell ref="C6:C7"/>
    <mergeCell ref="D6:D7"/>
    <mergeCell ref="E6:E7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B1:G65"/>
  <sheetViews>
    <sheetView showGridLines="0" zoomScale="85" zoomScaleNormal="85" zoomScaleSheetLayoutView="85" zoomScalePageLayoutView="0" workbookViewId="0" topLeftCell="A1">
      <selection activeCell="B1" sqref="B1"/>
    </sheetView>
  </sheetViews>
  <sheetFormatPr defaultColWidth="11.421875" defaultRowHeight="14.25"/>
  <cols>
    <col min="1" max="1" width="4.140625" style="62" customWidth="1"/>
    <col min="2" max="2" width="11.421875" style="62" customWidth="1"/>
    <col min="3" max="3" width="12.421875" style="62" customWidth="1"/>
    <col min="4" max="8" width="11.421875" style="62" customWidth="1"/>
    <col min="9" max="9" width="5.8515625" style="62" customWidth="1"/>
    <col min="10" max="22" width="11.421875" style="62" customWidth="1"/>
    <col min="23" max="23" width="7.57421875" style="62" customWidth="1"/>
    <col min="24" max="24" width="5.00390625" style="62" customWidth="1"/>
    <col min="25" max="16384" width="11.421875" style="62" customWidth="1"/>
  </cols>
  <sheetData>
    <row r="1" ht="17.25">
      <c r="B1" s="78" t="s">
        <v>72</v>
      </c>
    </row>
    <row r="2" ht="14.25">
      <c r="B2" s="63" t="s">
        <v>76</v>
      </c>
    </row>
    <row r="3" ht="14.25">
      <c r="B3" s="63" t="s">
        <v>73</v>
      </c>
    </row>
    <row r="4" spans="2:7" ht="15.75" customHeight="1">
      <c r="B4" s="109" t="s">
        <v>1</v>
      </c>
      <c r="C4" s="109"/>
      <c r="D4" s="109"/>
      <c r="E4" s="109"/>
      <c r="F4" s="109"/>
      <c r="G4" s="109"/>
    </row>
    <row r="5" spans="2:7" ht="14.25">
      <c r="B5" s="109"/>
      <c r="C5" s="109"/>
      <c r="D5" s="109"/>
      <c r="E5" s="109"/>
      <c r="F5" s="109"/>
      <c r="G5" s="109"/>
    </row>
    <row r="6" spans="2:7" ht="28.5" customHeight="1">
      <c r="B6" s="64" t="s">
        <v>55</v>
      </c>
      <c r="C6" s="64" t="s">
        <v>56</v>
      </c>
      <c r="D6" s="110" t="s">
        <v>57</v>
      </c>
      <c r="E6" s="110"/>
      <c r="F6" s="110" t="s">
        <v>58</v>
      </c>
      <c r="G6" s="110"/>
    </row>
    <row r="7" spans="2:7" ht="14.25">
      <c r="B7" s="65">
        <v>2008</v>
      </c>
      <c r="C7" s="71" t="s">
        <v>20</v>
      </c>
      <c r="D7" s="66">
        <f>_xlfn.IFERROR(HLOOKUP($B$4,Datos!$Q$3:$AD$62,Datos!P4,0),0)</f>
        <v>60.1018</v>
      </c>
      <c r="E7" s="66"/>
      <c r="F7" s="66">
        <f>_xlfn.IFERROR(HLOOKUP($B$4,Datos!$C$3:$O$62,Datos!$P4),0)</f>
        <v>263.42046</v>
      </c>
      <c r="G7" s="67"/>
    </row>
    <row r="8" spans="2:7" ht="14.25">
      <c r="B8" s="17"/>
      <c r="C8" s="72" t="s">
        <v>21</v>
      </c>
      <c r="D8" s="8">
        <f>_xlfn.IFERROR(HLOOKUP($B$4,Datos!$Q$3:$AD$62,Datos!P5,0),0)</f>
        <v>63.75929</v>
      </c>
      <c r="E8" s="8"/>
      <c r="F8" s="8">
        <f>_xlfn.IFERROR(HLOOKUP($B$4,Datos!$C$3:$O$62,Datos!$P5),0)</f>
        <v>282.27272999999997</v>
      </c>
      <c r="G8" s="18"/>
    </row>
    <row r="9" spans="2:7" ht="14.25">
      <c r="B9" s="17"/>
      <c r="C9" s="72" t="s">
        <v>22</v>
      </c>
      <c r="D9" s="8">
        <f>_xlfn.IFERROR(HLOOKUP($B$4,Datos!$Q$3:$AD$62,Datos!P6,0),0)</f>
        <v>60.39002000000001</v>
      </c>
      <c r="E9" s="8"/>
      <c r="F9" s="8">
        <f>_xlfn.IFERROR(HLOOKUP($B$4,Datos!$C$3:$O$62,Datos!$P6),0)</f>
        <v>279.62986</v>
      </c>
      <c r="G9" s="18"/>
    </row>
    <row r="10" spans="2:7" ht="14.25">
      <c r="B10" s="19"/>
      <c r="C10" s="73" t="s">
        <v>23</v>
      </c>
      <c r="D10" s="9">
        <f>_xlfn.IFERROR(HLOOKUP($B$4,Datos!$Q$3:$AD$62,Datos!P7,0),0)</f>
        <v>60.42660000000001</v>
      </c>
      <c r="E10" s="9"/>
      <c r="F10" s="9">
        <f>_xlfn.IFERROR(HLOOKUP($B$4,Datos!$C$3:$O$62,Datos!$P7),0)</f>
        <v>269.58869999999996</v>
      </c>
      <c r="G10" s="20"/>
    </row>
    <row r="11" spans="2:7" ht="14.25">
      <c r="B11" s="68">
        <v>2009</v>
      </c>
      <c r="C11" s="74" t="s">
        <v>20</v>
      </c>
      <c r="D11" s="69">
        <f>_xlfn.IFERROR(HLOOKUP($B$4,Datos!$Q$3:$AD$62,Datos!P8,0),0)</f>
        <v>61.42566</v>
      </c>
      <c r="E11" s="69">
        <f>_xlfn.IFERROR(D11/D7*100-100,0)</f>
        <v>2.2026960922967476</v>
      </c>
      <c r="F11" s="69">
        <f>_xlfn.IFERROR(HLOOKUP($B$4,Datos!$C$3:$O$62,Datos!$P8),0)</f>
        <v>220.39801999999997</v>
      </c>
      <c r="G11" s="70">
        <f>_xlfn.IFERROR(F11/F7*100-100,0)</f>
        <v>-16.332231748437465</v>
      </c>
    </row>
    <row r="12" spans="2:7" ht="14.25">
      <c r="B12" s="23"/>
      <c r="C12" s="75" t="s">
        <v>21</v>
      </c>
      <c r="D12" s="12">
        <f>_xlfn.IFERROR(HLOOKUP($B$4,Datos!$Q$3:$AD$62,Datos!P9,0),0)</f>
        <v>65.6353</v>
      </c>
      <c r="E12" s="12">
        <f aca="true" t="shared" si="0" ref="E12:E65">_xlfn.IFERROR(D12/D8*100-100,0)</f>
        <v>2.9423320115390226</v>
      </c>
      <c r="F12" s="12">
        <f>_xlfn.IFERROR(HLOOKUP($B$4,Datos!$C$3:$O$62,Datos!$P9),0)</f>
        <v>223.43296</v>
      </c>
      <c r="G12" s="24">
        <f aca="true" t="shared" si="1" ref="G12:G65">_xlfn.IFERROR(F12/F8*100-100,0)</f>
        <v>-20.845006883945175</v>
      </c>
    </row>
    <row r="13" spans="2:7" ht="14.25">
      <c r="B13" s="23"/>
      <c r="C13" s="75" t="s">
        <v>22</v>
      </c>
      <c r="D13" s="12">
        <f>_xlfn.IFERROR(HLOOKUP($B$4,Datos!$Q$3:$AD$62,Datos!P10,0),0)</f>
        <v>64.0994</v>
      </c>
      <c r="E13" s="12">
        <f t="shared" si="0"/>
        <v>6.142372531090402</v>
      </c>
      <c r="F13" s="12">
        <f>_xlfn.IFERROR(HLOOKUP($B$4,Datos!$C$3:$O$62,Datos!$P10),0)</f>
        <v>227.57269</v>
      </c>
      <c r="G13" s="24">
        <f t="shared" si="1"/>
        <v>-18.616456053727603</v>
      </c>
    </row>
    <row r="14" spans="2:7" ht="14.25">
      <c r="B14" s="25"/>
      <c r="C14" s="76" t="s">
        <v>23</v>
      </c>
      <c r="D14" s="13">
        <f>_xlfn.IFERROR(HLOOKUP($B$4,Datos!$Q$3:$AD$62,Datos!P11,0),0)</f>
        <v>69.16337</v>
      </c>
      <c r="E14" s="13">
        <f t="shared" si="0"/>
        <v>14.45848351553785</v>
      </c>
      <c r="F14" s="13">
        <f>_xlfn.IFERROR(HLOOKUP($B$4,Datos!$C$3:$O$62,Datos!$P11),0)</f>
        <v>251.68042999999997</v>
      </c>
      <c r="G14" s="26">
        <f t="shared" si="1"/>
        <v>-6.642811809248684</v>
      </c>
    </row>
    <row r="15" spans="2:7" ht="14.25">
      <c r="B15" s="65">
        <v>2010</v>
      </c>
      <c r="C15" s="71" t="s">
        <v>20</v>
      </c>
      <c r="D15" s="66">
        <f>_xlfn.IFERROR(HLOOKUP($B$4,Datos!$Q$3:$AD$62,Datos!P12,0),0)</f>
        <v>64.90944999999999</v>
      </c>
      <c r="E15" s="66">
        <f t="shared" si="0"/>
        <v>5.671554851832255</v>
      </c>
      <c r="F15" s="66">
        <f>_xlfn.IFERROR(HLOOKUP($B$4,Datos!$C$3:$O$62,Datos!$P12),0)</f>
        <v>252.65490000000003</v>
      </c>
      <c r="G15" s="67">
        <f t="shared" si="1"/>
        <v>14.63573946807692</v>
      </c>
    </row>
    <row r="16" spans="2:7" ht="14.25">
      <c r="B16" s="17"/>
      <c r="C16" s="72" t="s">
        <v>21</v>
      </c>
      <c r="D16" s="8">
        <f>_xlfn.IFERROR(HLOOKUP($B$4,Datos!$Q$3:$AD$62,Datos!P13,0),0)</f>
        <v>74.95012999999999</v>
      </c>
      <c r="E16" s="8">
        <f t="shared" si="0"/>
        <v>14.191799229987495</v>
      </c>
      <c r="F16" s="8">
        <f>_xlfn.IFERROR(HLOOKUP($B$4,Datos!$C$3:$O$62,Datos!$P13),0)</f>
        <v>275.62021999999996</v>
      </c>
      <c r="G16" s="18">
        <f t="shared" si="1"/>
        <v>23.357010532376222</v>
      </c>
    </row>
    <row r="17" spans="2:7" ht="14.25">
      <c r="B17" s="17"/>
      <c r="C17" s="72" t="s">
        <v>22</v>
      </c>
      <c r="D17" s="8">
        <f>_xlfn.IFERROR(HLOOKUP($B$4,Datos!$Q$3:$AD$62,Datos!P14,0),0)</f>
        <v>69.26626</v>
      </c>
      <c r="E17" s="8">
        <f t="shared" si="0"/>
        <v>8.060699476126132</v>
      </c>
      <c r="F17" s="8">
        <f>_xlfn.IFERROR(HLOOKUP($B$4,Datos!$C$3:$O$62,Datos!$P14),0)</f>
        <v>284.59794</v>
      </c>
      <c r="G17" s="18">
        <f t="shared" si="1"/>
        <v>25.058037500018145</v>
      </c>
    </row>
    <row r="18" spans="2:7" ht="14.25">
      <c r="B18" s="19"/>
      <c r="C18" s="73" t="s">
        <v>23</v>
      </c>
      <c r="D18" s="9">
        <f>_xlfn.IFERROR(HLOOKUP($B$4,Datos!$Q$3:$AD$62,Datos!P15,0),0)</f>
        <v>71.81705</v>
      </c>
      <c r="E18" s="9">
        <f t="shared" si="0"/>
        <v>3.836828656556193</v>
      </c>
      <c r="F18" s="9">
        <f>_xlfn.IFERROR(HLOOKUP($B$4,Datos!$C$3:$O$62,Datos!$P15),0)</f>
        <v>289.54944</v>
      </c>
      <c r="G18" s="20">
        <f t="shared" si="1"/>
        <v>15.046465869436105</v>
      </c>
    </row>
    <row r="19" spans="2:7" ht="14.25">
      <c r="B19" s="68">
        <v>2011</v>
      </c>
      <c r="C19" s="74" t="s">
        <v>20</v>
      </c>
      <c r="D19" s="69">
        <f>_xlfn.IFERROR(HLOOKUP($B$4,Datos!$Q$3:$AD$62,Datos!P16,0),0)</f>
        <v>78.48478</v>
      </c>
      <c r="E19" s="69">
        <f t="shared" si="0"/>
        <v>20.914258247450874</v>
      </c>
      <c r="F19" s="69">
        <f>_xlfn.IFERROR(HLOOKUP($B$4,Datos!$C$3:$O$62,Datos!$P16),0)</f>
        <v>272.61648</v>
      </c>
      <c r="G19" s="70">
        <f t="shared" si="1"/>
        <v>7.900729413915968</v>
      </c>
    </row>
    <row r="20" spans="2:7" ht="14.25">
      <c r="B20" s="23"/>
      <c r="C20" s="75" t="s">
        <v>21</v>
      </c>
      <c r="D20" s="12">
        <f>_xlfn.IFERROR(HLOOKUP($B$4,Datos!$Q$3:$AD$62,Datos!P17,0),0)</f>
        <v>88.02226999999999</v>
      </c>
      <c r="E20" s="12">
        <f t="shared" si="0"/>
        <v>17.44111718018368</v>
      </c>
      <c r="F20" s="12">
        <f>_xlfn.IFERROR(HLOOKUP($B$4,Datos!$C$3:$O$62,Datos!$P17),0)</f>
        <v>300.25793</v>
      </c>
      <c r="G20" s="24">
        <f t="shared" si="1"/>
        <v>8.939006724542935</v>
      </c>
    </row>
    <row r="21" spans="2:7" ht="14.25">
      <c r="B21" s="23"/>
      <c r="C21" s="75" t="s">
        <v>22</v>
      </c>
      <c r="D21" s="12">
        <f>_xlfn.IFERROR(HLOOKUP($B$4,Datos!$Q$3:$AD$62,Datos!P18,0),0)</f>
        <v>84.60074</v>
      </c>
      <c r="E21" s="12">
        <f t="shared" si="0"/>
        <v>22.138455288332295</v>
      </c>
      <c r="F21" s="12">
        <f>_xlfn.IFERROR(HLOOKUP($B$4,Datos!$C$3:$O$62,Datos!$P18),0)</f>
        <v>297.16318</v>
      </c>
      <c r="G21" s="24">
        <f t="shared" si="1"/>
        <v>4.415084662945915</v>
      </c>
    </row>
    <row r="22" spans="2:7" ht="14.25">
      <c r="B22" s="25"/>
      <c r="C22" s="76" t="s">
        <v>23</v>
      </c>
      <c r="D22" s="13">
        <f>_xlfn.IFERROR(HLOOKUP($B$4,Datos!$Q$3:$AD$62,Datos!P19,0),0)</f>
        <v>85.60703</v>
      </c>
      <c r="E22" s="13">
        <f t="shared" si="0"/>
        <v>19.20154058124082</v>
      </c>
      <c r="F22" s="13">
        <f>_xlfn.IFERROR(HLOOKUP($B$4,Datos!$C$3:$O$62,Datos!$P19),0)</f>
        <v>298.58410999999995</v>
      </c>
      <c r="G22" s="26">
        <f t="shared" si="1"/>
        <v>3.1202512427583855</v>
      </c>
    </row>
    <row r="23" spans="2:7" ht="14.25">
      <c r="B23" s="65">
        <v>2012</v>
      </c>
      <c r="C23" s="71" t="s">
        <v>20</v>
      </c>
      <c r="D23" s="66">
        <f>_xlfn.IFERROR(HLOOKUP($B$4,Datos!$Q$3:$AD$62,Datos!P20,0),0)</f>
        <v>80.80491</v>
      </c>
      <c r="E23" s="66">
        <f t="shared" si="0"/>
        <v>2.956152772550297</v>
      </c>
      <c r="F23" s="66">
        <f>_xlfn.IFERROR(HLOOKUP($B$4,Datos!$C$3:$O$62,Datos!$P20),0)</f>
        <v>292.02847</v>
      </c>
      <c r="G23" s="67">
        <f t="shared" si="1"/>
        <v>7.12062234828943</v>
      </c>
    </row>
    <row r="24" spans="2:7" ht="14.25">
      <c r="B24" s="17"/>
      <c r="C24" s="72" t="s">
        <v>21</v>
      </c>
      <c r="D24" s="8">
        <f>_xlfn.IFERROR(HLOOKUP($B$4,Datos!$Q$3:$AD$62,Datos!P21,0),0)</f>
        <v>84.61426</v>
      </c>
      <c r="E24" s="8">
        <f t="shared" si="0"/>
        <v>-3.871758817399268</v>
      </c>
      <c r="F24" s="8">
        <f>_xlfn.IFERROR(HLOOKUP($B$4,Datos!$C$3:$O$62,Datos!$P21),0)</f>
        <v>304.95461</v>
      </c>
      <c r="G24" s="18">
        <f t="shared" si="1"/>
        <v>1.5642151399631672</v>
      </c>
    </row>
    <row r="25" spans="2:7" ht="14.25">
      <c r="B25" s="17"/>
      <c r="C25" s="72" t="s">
        <v>22</v>
      </c>
      <c r="D25" s="8">
        <f>_xlfn.IFERROR(HLOOKUP($B$4,Datos!$Q$3:$AD$62,Datos!P22,0),0)</f>
        <v>73.84799</v>
      </c>
      <c r="E25" s="8">
        <f t="shared" si="0"/>
        <v>-12.709995208079746</v>
      </c>
      <c r="F25" s="8">
        <f>_xlfn.IFERROR(HLOOKUP($B$4,Datos!$C$3:$O$62,Datos!$P22),0)</f>
        <v>290.91397</v>
      </c>
      <c r="G25" s="18">
        <f t="shared" si="1"/>
        <v>-2.1029556891940615</v>
      </c>
    </row>
    <row r="26" spans="2:7" ht="14.25">
      <c r="B26" s="19"/>
      <c r="C26" s="73" t="s">
        <v>23</v>
      </c>
      <c r="D26" s="9">
        <f>_xlfn.IFERROR(HLOOKUP($B$4,Datos!$Q$3:$AD$62,Datos!P23,0),0)</f>
        <v>78.51293</v>
      </c>
      <c r="E26" s="9">
        <f t="shared" si="0"/>
        <v>-8.286819435273003</v>
      </c>
      <c r="F26" s="9">
        <f>_xlfn.IFERROR(HLOOKUP($B$4,Datos!$C$3:$O$62,Datos!$P23),0)</f>
        <v>303.72519</v>
      </c>
      <c r="G26" s="20">
        <f t="shared" si="1"/>
        <v>1.7218196909406913</v>
      </c>
    </row>
    <row r="27" spans="2:7" ht="14.25">
      <c r="B27" s="68">
        <v>2013</v>
      </c>
      <c r="C27" s="74" t="s">
        <v>20</v>
      </c>
      <c r="D27" s="69">
        <f>_xlfn.IFERROR(HLOOKUP($B$4,Datos!$Q$3:$AD$62,Datos!P24,0),0)</f>
        <v>90.78598</v>
      </c>
      <c r="E27" s="69">
        <f t="shared" si="0"/>
        <v>12.352058804347394</v>
      </c>
      <c r="F27" s="69">
        <f>_xlfn.IFERROR(HLOOKUP($B$4,Datos!$C$3:$O$62,Datos!$P24),0)</f>
        <v>282.40673</v>
      </c>
      <c r="G27" s="70">
        <f t="shared" si="1"/>
        <v>-3.294795195824591</v>
      </c>
    </row>
    <row r="28" spans="2:7" ht="14.25">
      <c r="B28" s="23"/>
      <c r="C28" s="75" t="s">
        <v>21</v>
      </c>
      <c r="D28" s="12">
        <f>_xlfn.IFERROR(HLOOKUP($B$4,Datos!$Q$3:$AD$62,Datos!P25,0),0)</f>
        <v>94.85575999999999</v>
      </c>
      <c r="E28" s="12">
        <f t="shared" si="0"/>
        <v>12.103751778955441</v>
      </c>
      <c r="F28" s="12">
        <f>_xlfn.IFERROR(HLOOKUP($B$4,Datos!$C$3:$O$62,Datos!$P25),0)</f>
        <v>314.17239</v>
      </c>
      <c r="G28" s="24">
        <f t="shared" si="1"/>
        <v>3.0226727839923484</v>
      </c>
    </row>
    <row r="29" spans="2:7" ht="14.25">
      <c r="B29" s="23"/>
      <c r="C29" s="75" t="s">
        <v>22</v>
      </c>
      <c r="D29" s="12">
        <f>_xlfn.IFERROR(HLOOKUP($B$4,Datos!$Q$3:$AD$62,Datos!P26,0),0)</f>
        <v>89.73051</v>
      </c>
      <c r="E29" s="12">
        <f t="shared" si="0"/>
        <v>21.507044402968873</v>
      </c>
      <c r="F29" s="12">
        <f>_xlfn.IFERROR(HLOOKUP($B$4,Datos!$C$3:$O$62,Datos!$P26),0)</f>
        <v>314.18467</v>
      </c>
      <c r="G29" s="24">
        <f t="shared" si="1"/>
        <v>7.999168963938018</v>
      </c>
    </row>
    <row r="30" spans="2:7" ht="14.25">
      <c r="B30" s="25"/>
      <c r="C30" s="76" t="s">
        <v>23</v>
      </c>
      <c r="D30" s="13">
        <f>_xlfn.IFERROR(HLOOKUP($B$4,Datos!$Q$3:$AD$62,Datos!P27,0),0)</f>
        <v>103.13146</v>
      </c>
      <c r="E30" s="13">
        <f t="shared" si="0"/>
        <v>31.356019957477088</v>
      </c>
      <c r="F30" s="13">
        <f>_xlfn.IFERROR(HLOOKUP($B$4,Datos!$C$3:$O$62,Datos!$P27),0)</f>
        <v>312.68005999999997</v>
      </c>
      <c r="G30" s="26">
        <f t="shared" si="1"/>
        <v>2.9483461677972684</v>
      </c>
    </row>
    <row r="31" spans="2:7" ht="14.25">
      <c r="B31" s="65">
        <v>2014</v>
      </c>
      <c r="C31" s="71" t="s">
        <v>20</v>
      </c>
      <c r="D31" s="66">
        <f>_xlfn.IFERROR(HLOOKUP($B$4,Datos!$Q$3:$AD$62,Datos!P28,0),0)</f>
        <v>92.55339000000001</v>
      </c>
      <c r="E31" s="66">
        <f t="shared" si="0"/>
        <v>1.9467873784035987</v>
      </c>
      <c r="F31" s="66">
        <f>_xlfn.IFERROR(HLOOKUP($B$4,Datos!$C$3:$O$62,Datos!$P28),0)</f>
        <v>294.91413</v>
      </c>
      <c r="G31" s="67">
        <f t="shared" si="1"/>
        <v>4.428860459522326</v>
      </c>
    </row>
    <row r="32" spans="2:7" ht="14.25">
      <c r="B32" s="17"/>
      <c r="C32" s="72" t="s">
        <v>21</v>
      </c>
      <c r="D32" s="8">
        <f>_xlfn.IFERROR(HLOOKUP($B$4,Datos!$Q$3:$AD$62,Datos!P29,0),0)</f>
        <v>105.75109</v>
      </c>
      <c r="E32" s="8">
        <f t="shared" si="0"/>
        <v>11.486208112190567</v>
      </c>
      <c r="F32" s="8">
        <f>_xlfn.IFERROR(HLOOKUP($B$4,Datos!$C$3:$O$62,Datos!$P29),0)</f>
        <v>315.84909000000005</v>
      </c>
      <c r="G32" s="18">
        <f t="shared" si="1"/>
        <v>0.5336878902694195</v>
      </c>
    </row>
    <row r="33" spans="2:7" ht="14.25">
      <c r="B33" s="17"/>
      <c r="C33" s="72" t="s">
        <v>22</v>
      </c>
      <c r="D33" s="8">
        <f>_xlfn.IFERROR(HLOOKUP($B$4,Datos!$Q$3:$AD$62,Datos!P30,0),0)</f>
        <v>98.65048</v>
      </c>
      <c r="E33" s="8">
        <f t="shared" si="0"/>
        <v>9.94084397826336</v>
      </c>
      <c r="F33" s="8">
        <f>_xlfn.IFERROR(HLOOKUP($B$4,Datos!$C$3:$O$62,Datos!$P30),0)</f>
        <v>326.36886</v>
      </c>
      <c r="G33" s="18">
        <f t="shared" si="1"/>
        <v>3.878034533002534</v>
      </c>
    </row>
    <row r="34" spans="2:7" ht="14.25">
      <c r="B34" s="19"/>
      <c r="C34" s="73" t="s">
        <v>23</v>
      </c>
      <c r="D34" s="9">
        <f>_xlfn.IFERROR(HLOOKUP($B$4,Datos!$Q$3:$AD$62,Datos!P31,0),0)</f>
        <v>114.64558</v>
      </c>
      <c r="E34" s="9">
        <f t="shared" si="0"/>
        <v>11.164507900886875</v>
      </c>
      <c r="F34" s="9">
        <f>_xlfn.IFERROR(HLOOKUP($B$4,Datos!$C$3:$O$62,Datos!$P31),0)</f>
        <v>338.92156</v>
      </c>
      <c r="G34" s="20">
        <f t="shared" si="1"/>
        <v>8.392444340710455</v>
      </c>
    </row>
    <row r="35" spans="2:7" ht="14.25">
      <c r="B35" s="68">
        <v>2015</v>
      </c>
      <c r="C35" s="74" t="s">
        <v>20</v>
      </c>
      <c r="D35" s="69">
        <f>_xlfn.IFERROR(HLOOKUP($B$4,Datos!$Q$3:$AD$62,Datos!P32,0),0)</f>
        <v>104.81249928</v>
      </c>
      <c r="E35" s="69">
        <f t="shared" si="0"/>
        <v>13.245445985284803</v>
      </c>
      <c r="F35" s="69">
        <f>_xlfn.IFERROR(HLOOKUP($B$4,Datos!$C$3:$O$62,Datos!$P32),0)</f>
        <v>297.48018841000004</v>
      </c>
      <c r="G35" s="70">
        <f t="shared" si="1"/>
        <v>0.8701035823546448</v>
      </c>
    </row>
    <row r="36" spans="2:7" ht="14.25">
      <c r="B36" s="23"/>
      <c r="C36" s="75" t="s">
        <v>21</v>
      </c>
      <c r="D36" s="12">
        <f>_xlfn.IFERROR(HLOOKUP($B$4,Datos!$Q$3:$AD$62,Datos!P33,0),0)</f>
        <v>118.33103668</v>
      </c>
      <c r="E36" s="12">
        <f t="shared" si="0"/>
        <v>11.895808052664037</v>
      </c>
      <c r="F36" s="12">
        <f>_xlfn.IFERROR(HLOOKUP($B$4,Datos!$C$3:$O$62,Datos!$P33),0)</f>
        <v>327.84339574999996</v>
      </c>
      <c r="G36" s="24">
        <f t="shared" si="1"/>
        <v>3.7974799135878072</v>
      </c>
    </row>
    <row r="37" spans="2:7" ht="14.25">
      <c r="B37" s="23"/>
      <c r="C37" s="75" t="s">
        <v>22</v>
      </c>
      <c r="D37" s="12">
        <f>_xlfn.IFERROR(HLOOKUP($B$4,Datos!$Q$3:$AD$62,Datos!P34,0),0)</f>
        <v>110.51670694</v>
      </c>
      <c r="E37" s="12">
        <f t="shared" si="0"/>
        <v>12.028554691269619</v>
      </c>
      <c r="F37" s="12">
        <f>_xlfn.IFERROR(HLOOKUP($B$4,Datos!$C$3:$O$62,Datos!$P34),0)</f>
        <v>341.59846115000005</v>
      </c>
      <c r="G37" s="24">
        <f t="shared" si="1"/>
        <v>4.66637691782239</v>
      </c>
    </row>
    <row r="38" spans="2:7" ht="14.25">
      <c r="B38" s="25"/>
      <c r="C38" s="76" t="s">
        <v>23</v>
      </c>
      <c r="D38" s="13">
        <f>_xlfn.IFERROR(HLOOKUP($B$4,Datos!$Q$3:$AD$62,Datos!P35,0),0)</f>
        <v>123.98093241000001</v>
      </c>
      <c r="E38" s="13">
        <f t="shared" si="0"/>
        <v>8.142793128178184</v>
      </c>
      <c r="F38" s="13">
        <f>_xlfn.IFERROR(HLOOKUP($B$4,Datos!$C$3:$O$62,Datos!$P35),0)</f>
        <v>344.59728903</v>
      </c>
      <c r="G38" s="26">
        <f t="shared" si="1"/>
        <v>1.6746438408934665</v>
      </c>
    </row>
    <row r="39" spans="2:7" ht="14.25">
      <c r="B39" s="65">
        <v>2016</v>
      </c>
      <c r="C39" s="71" t="s">
        <v>20</v>
      </c>
      <c r="D39" s="66">
        <f>_xlfn.IFERROR(HLOOKUP($B$4,Datos!$Q$3:$AD$62,Datos!P36,0),0)</f>
        <v>107.16875999999999</v>
      </c>
      <c r="E39" s="66">
        <f t="shared" si="0"/>
        <v>2.24807225873451</v>
      </c>
      <c r="F39" s="66">
        <f>_xlfn.IFERROR(HLOOKUP($B$4,Datos!$C$3:$O$62,Datos!$P36),0)</f>
        <v>312.97648999999996</v>
      </c>
      <c r="G39" s="67">
        <f t="shared" si="1"/>
        <v>5.209187769049777</v>
      </c>
    </row>
    <row r="40" spans="2:7" ht="14.25">
      <c r="B40" s="17"/>
      <c r="C40" s="72" t="s">
        <v>21</v>
      </c>
      <c r="D40" s="8">
        <f>_xlfn.IFERROR(HLOOKUP($B$4,Datos!$Q$3:$AD$62,Datos!P37,0),0)</f>
        <v>118.29388</v>
      </c>
      <c r="E40" s="8">
        <f t="shared" si="0"/>
        <v>-0.031400620701461435</v>
      </c>
      <c r="F40" s="8">
        <f>_xlfn.IFERROR(HLOOKUP($B$4,Datos!$C$3:$O$62,Datos!$P37),0)</f>
        <v>335.98790999999994</v>
      </c>
      <c r="G40" s="18">
        <f t="shared" si="1"/>
        <v>2.4842697323116596</v>
      </c>
    </row>
    <row r="41" spans="2:7" ht="14.25">
      <c r="B41" s="17"/>
      <c r="C41" s="72" t="s">
        <v>22</v>
      </c>
      <c r="D41" s="8">
        <f>_xlfn.IFERROR(HLOOKUP($B$4,Datos!$Q$3:$AD$62,Datos!P38,0),0)</f>
        <v>110.08659</v>
      </c>
      <c r="E41" s="8">
        <f t="shared" si="0"/>
        <v>-0.389187256758845</v>
      </c>
      <c r="F41" s="8">
        <f>_xlfn.IFERROR(HLOOKUP($B$4,Datos!$C$3:$O$62,Datos!$P38),0)</f>
        <v>349.5392</v>
      </c>
      <c r="G41" s="18">
        <f t="shared" si="1"/>
        <v>2.324582734731081</v>
      </c>
    </row>
    <row r="42" spans="2:7" ht="14.25">
      <c r="B42" s="19"/>
      <c r="C42" s="73" t="s">
        <v>23</v>
      </c>
      <c r="D42" s="9">
        <f>_xlfn.IFERROR(HLOOKUP($B$4,Datos!$Q$3:$AD$62,Datos!P39,0),0)</f>
        <v>127.05436</v>
      </c>
      <c r="E42" s="9">
        <f t="shared" si="0"/>
        <v>2.478951827718376</v>
      </c>
      <c r="F42" s="9">
        <f>_xlfn.IFERROR(HLOOKUP($B$4,Datos!$C$3:$O$62,Datos!$P39),0)</f>
        <v>363.15481</v>
      </c>
      <c r="G42" s="20">
        <f t="shared" si="1"/>
        <v>5.385277702629978</v>
      </c>
    </row>
    <row r="43" spans="2:7" ht="14.25">
      <c r="B43" s="68">
        <v>2017</v>
      </c>
      <c r="C43" s="74" t="s">
        <v>20</v>
      </c>
      <c r="D43" s="69">
        <f>_xlfn.IFERROR(HLOOKUP($B$4,Datos!$Q$3:$AD$62,Datos!P40,0),0)</f>
        <v>110.67192999999999</v>
      </c>
      <c r="E43" s="69">
        <f t="shared" si="0"/>
        <v>3.2688350597692732</v>
      </c>
      <c r="F43" s="69">
        <f>_xlfn.IFERROR(HLOOKUP($B$4,Datos!$C$3:$O$62,Datos!$P40),0)</f>
        <v>329.05458999999996</v>
      </c>
      <c r="G43" s="70">
        <f t="shared" si="1"/>
        <v>5.137159024308829</v>
      </c>
    </row>
    <row r="44" spans="2:7" ht="14.25">
      <c r="B44" s="23"/>
      <c r="C44" s="75" t="s">
        <v>21</v>
      </c>
      <c r="D44" s="12">
        <f>_xlfn.IFERROR(HLOOKUP($B$4,Datos!$Q$3:$AD$62,Datos!P41,0),0)</f>
        <v>119.76152</v>
      </c>
      <c r="E44" s="12">
        <f t="shared" si="0"/>
        <v>1.24067280572757</v>
      </c>
      <c r="F44" s="12">
        <f>_xlfn.IFERROR(HLOOKUP($B$4,Datos!$C$3:$O$62,Datos!$P41),0)</f>
        <v>338.65253</v>
      </c>
      <c r="G44" s="24">
        <f t="shared" si="1"/>
        <v>0.7930702030320305</v>
      </c>
    </row>
    <row r="45" spans="2:7" ht="14.25">
      <c r="B45" s="23"/>
      <c r="C45" s="75" t="s">
        <v>22</v>
      </c>
      <c r="D45" s="12">
        <f>_xlfn.IFERROR(HLOOKUP($B$4,Datos!$Q$3:$AD$62,Datos!P42,0),0)</f>
        <v>102.49117</v>
      </c>
      <c r="E45" s="12">
        <f t="shared" si="0"/>
        <v>-6.8994961148310665</v>
      </c>
      <c r="F45" s="12">
        <f>_xlfn.IFERROR(HLOOKUP($B$4,Datos!$C$3:$O$62,Datos!$P42),0)</f>
        <v>353.36398</v>
      </c>
      <c r="G45" s="24">
        <f t="shared" si="1"/>
        <v>1.0942349241515785</v>
      </c>
    </row>
    <row r="46" spans="2:7" ht="14.25">
      <c r="B46" s="25"/>
      <c r="C46" s="76" t="s">
        <v>23</v>
      </c>
      <c r="D46" s="13">
        <f>_xlfn.IFERROR(HLOOKUP($B$4,Datos!$Q$3:$AD$62,Datos!P43,0),0)</f>
        <v>111.01266000000001</v>
      </c>
      <c r="E46" s="13">
        <f t="shared" si="0"/>
        <v>-12.62585557866727</v>
      </c>
      <c r="F46" s="13">
        <f>_xlfn.IFERROR(HLOOKUP($B$4,Datos!$C$3:$O$62,Datos!$P43),0)</f>
        <v>373.62653</v>
      </c>
      <c r="G46" s="26">
        <f t="shared" si="1"/>
        <v>2.8835415948366574</v>
      </c>
    </row>
    <row r="47" spans="2:7" ht="14.25">
      <c r="B47" s="65">
        <v>2018</v>
      </c>
      <c r="C47" s="71" t="s">
        <v>20</v>
      </c>
      <c r="D47" s="66">
        <f>_xlfn.IFERROR(HLOOKUP($B$4,Datos!$Q$3:$AD$62,Datos!P44,0),0)</f>
        <v>108.96893</v>
      </c>
      <c r="E47" s="66">
        <f t="shared" si="0"/>
        <v>-1.538782236832759</v>
      </c>
      <c r="F47" s="66">
        <f>_xlfn.IFERROR(HLOOKUP($B$4,Datos!$C$3:$O$62,Datos!$P44),0)</f>
        <v>338.17456000000004</v>
      </c>
      <c r="G47" s="67">
        <f t="shared" si="1"/>
        <v>2.7715674776030568</v>
      </c>
    </row>
    <row r="48" spans="2:7" ht="14.25">
      <c r="B48" s="17"/>
      <c r="C48" s="72" t="s">
        <v>21</v>
      </c>
      <c r="D48" s="8">
        <f>_xlfn.IFERROR(HLOOKUP($B$4,Datos!$Q$3:$AD$62,Datos!P45,0),0)</f>
        <v>121.02893999999999</v>
      </c>
      <c r="E48" s="8">
        <f t="shared" si="0"/>
        <v>1.0582865013737148</v>
      </c>
      <c r="F48" s="8">
        <f>_xlfn.IFERROR(HLOOKUP($B$4,Datos!$C$3:$O$62,Datos!$P45),0)</f>
        <v>372.78207000000003</v>
      </c>
      <c r="G48" s="18">
        <f t="shared" si="1"/>
        <v>10.078040757587132</v>
      </c>
    </row>
    <row r="49" spans="2:7" ht="14.25">
      <c r="B49" s="17"/>
      <c r="C49" s="72" t="s">
        <v>22</v>
      </c>
      <c r="D49" s="8">
        <f>_xlfn.IFERROR(HLOOKUP($B$4,Datos!$Q$3:$AD$62,Datos!P46,0),0)</f>
        <v>110.62686</v>
      </c>
      <c r="E49" s="8">
        <f t="shared" si="0"/>
        <v>7.9379423612785445</v>
      </c>
      <c r="F49" s="8">
        <f>_xlfn.IFERROR(HLOOKUP($B$4,Datos!$C$3:$O$62,Datos!$P46),0)</f>
        <v>377.64045999999996</v>
      </c>
      <c r="G49" s="18">
        <f t="shared" si="1"/>
        <v>6.870106002315211</v>
      </c>
    </row>
    <row r="50" spans="2:7" ht="14.25">
      <c r="B50" s="19"/>
      <c r="C50" s="73" t="s">
        <v>23</v>
      </c>
      <c r="D50" s="9">
        <f>_xlfn.IFERROR(HLOOKUP($B$4,Datos!$Q$3:$AD$62,Datos!P47,0),0)</f>
        <v>116.76567</v>
      </c>
      <c r="E50" s="9">
        <f t="shared" si="0"/>
        <v>5.1823008294729505</v>
      </c>
      <c r="F50" s="9">
        <f>_xlfn.IFERROR(HLOOKUP($B$4,Datos!$C$3:$O$62,Datos!$P47),0)</f>
        <v>389.76081</v>
      </c>
      <c r="G50" s="20">
        <f t="shared" si="1"/>
        <v>4.318290780903595</v>
      </c>
    </row>
    <row r="51" spans="2:7" ht="14.25">
      <c r="B51" s="68">
        <v>2019</v>
      </c>
      <c r="C51" s="74" t="s">
        <v>59</v>
      </c>
      <c r="D51" s="69">
        <f>_xlfn.IFERROR(HLOOKUP($B$4,Datos!$Q$3:$AD$62,Datos!P48,0),0)</f>
        <v>111.80261999999999</v>
      </c>
      <c r="E51" s="69">
        <f t="shared" si="0"/>
        <v>2.6004568458183286</v>
      </c>
      <c r="F51" s="69">
        <f>_xlfn.IFERROR(HLOOKUP($B$4,Datos!$C$3:$O$62,Datos!$P48),0)</f>
        <v>363.74014999999997</v>
      </c>
      <c r="G51" s="70">
        <f t="shared" si="1"/>
        <v>7.5598797260207675</v>
      </c>
    </row>
    <row r="52" spans="2:7" ht="14.25">
      <c r="B52" s="23"/>
      <c r="C52" s="75" t="s">
        <v>21</v>
      </c>
      <c r="D52" s="12">
        <f>_xlfn.IFERROR(HLOOKUP($B$4,Datos!$Q$3:$AD$62,Datos!P49,0),0)</f>
        <v>122.52646999999999</v>
      </c>
      <c r="E52" s="12">
        <f t="shared" si="0"/>
        <v>1.2373321620432307</v>
      </c>
      <c r="F52" s="12">
        <f>_xlfn.IFERROR(HLOOKUP($B$4,Datos!$C$3:$O$62,Datos!$P49),0)</f>
        <v>387.93637</v>
      </c>
      <c r="G52" s="24">
        <f t="shared" si="1"/>
        <v>4.065190152519932</v>
      </c>
    </row>
    <row r="53" spans="2:7" ht="14.25">
      <c r="B53" s="23"/>
      <c r="C53" s="75" t="s">
        <v>22</v>
      </c>
      <c r="D53" s="12">
        <f>_xlfn.IFERROR(HLOOKUP($B$4,Datos!$Q$3:$AD$62,Datos!P50,0),0)</f>
        <v>119.45254999999999</v>
      </c>
      <c r="E53" s="12">
        <f t="shared" si="0"/>
        <v>7.977890722018131</v>
      </c>
      <c r="F53" s="12">
        <f>_xlfn.IFERROR(HLOOKUP($B$4,Datos!$C$3:$O$62,Datos!$P50),0)</f>
        <v>403.65245000000004</v>
      </c>
      <c r="G53" s="24">
        <f t="shared" si="1"/>
        <v>6.888030482750736</v>
      </c>
    </row>
    <row r="54" spans="2:7" ht="14.25">
      <c r="B54" s="25"/>
      <c r="C54" s="76" t="s">
        <v>23</v>
      </c>
      <c r="D54" s="13">
        <f>_xlfn.IFERROR(HLOOKUP($B$4,Datos!$Q$3:$AD$62,Datos!P51,0),0)</f>
        <v>123.76643</v>
      </c>
      <c r="E54" s="13">
        <f t="shared" si="0"/>
        <v>5.995563593306159</v>
      </c>
      <c r="F54" s="13">
        <f>_xlfn.IFERROR(HLOOKUP($B$4,Datos!$C$3:$O$62,Datos!$P51),0)</f>
        <v>416.6303</v>
      </c>
      <c r="G54" s="26">
        <f t="shared" si="1"/>
        <v>6.893840866145567</v>
      </c>
    </row>
    <row r="55" spans="2:7" ht="14.25">
      <c r="B55" s="65">
        <v>2020</v>
      </c>
      <c r="C55" s="71" t="s">
        <v>20</v>
      </c>
      <c r="D55" s="66">
        <f>_xlfn.IFERROR(HLOOKUP($B$4,Datos!$Q$3:$AD$62,Datos!P52,0),0)</f>
        <v>117.09203000000001</v>
      </c>
      <c r="E55" s="66">
        <f t="shared" si="0"/>
        <v>4.731025086889758</v>
      </c>
      <c r="F55" s="66">
        <f>_xlfn.IFERROR(HLOOKUP($B$4,Datos!$C$3:$O$62,Datos!$P52),0)</f>
        <v>386.02997999999997</v>
      </c>
      <c r="G55" s="67">
        <f t="shared" si="1"/>
        <v>6.127954255256114</v>
      </c>
    </row>
    <row r="56" spans="2:7" ht="14.25">
      <c r="B56" s="17"/>
      <c r="C56" s="72" t="s">
        <v>21</v>
      </c>
      <c r="D56" s="8">
        <f>_xlfn.IFERROR(HLOOKUP($B$4,Datos!$Q$3:$AD$62,Datos!P53,0),0)</f>
        <v>84.21826</v>
      </c>
      <c r="E56" s="8">
        <f t="shared" si="0"/>
        <v>-31.265252316499442</v>
      </c>
      <c r="F56" s="8">
        <f>_xlfn.IFERROR(HLOOKUP($B$4,Datos!$C$3:$O$62,Datos!$P53),0)</f>
        <v>280.50728999999995</v>
      </c>
      <c r="G56" s="18">
        <f t="shared" si="1"/>
        <v>-27.69244863532647</v>
      </c>
    </row>
    <row r="57" spans="2:7" ht="14.25">
      <c r="B57" s="17"/>
      <c r="C57" s="72" t="s">
        <v>22</v>
      </c>
      <c r="D57" s="8">
        <f>_xlfn.IFERROR(HLOOKUP($B$4,Datos!$Q$3:$AD$62,Datos!P54,0),0)</f>
        <v>86.44897</v>
      </c>
      <c r="E57" s="8">
        <f t="shared" si="0"/>
        <v>-27.629029267269715</v>
      </c>
      <c r="F57" s="8">
        <f>_xlfn.IFERROR(HLOOKUP($B$4,Datos!$C$3:$O$62,Datos!$P54),0)</f>
        <v>302.49139</v>
      </c>
      <c r="G57" s="18">
        <f t="shared" si="1"/>
        <v>-25.061425986637758</v>
      </c>
    </row>
    <row r="58" spans="2:7" ht="14.25">
      <c r="B58" s="19"/>
      <c r="C58" s="73" t="s">
        <v>23</v>
      </c>
      <c r="D58" s="9">
        <f>_xlfn.IFERROR(HLOOKUP($B$4,Datos!$Q$3:$AD$62,Datos!P55,0),0)</f>
        <v>103.00767</v>
      </c>
      <c r="E58" s="9">
        <f t="shared" si="0"/>
        <v>-16.772528705885748</v>
      </c>
      <c r="F58" s="9">
        <f>_xlfn.IFERROR(HLOOKUP($B$4,Datos!$C$3:$O$62,Datos!$P55),0)</f>
        <v>382.40835</v>
      </c>
      <c r="G58" s="20">
        <f t="shared" si="1"/>
        <v>-8.213984916603522</v>
      </c>
    </row>
    <row r="59" spans="2:7" ht="14.25">
      <c r="B59" s="68">
        <v>2021</v>
      </c>
      <c r="C59" s="74" t="s">
        <v>20</v>
      </c>
      <c r="D59" s="69">
        <f>_xlfn.IFERROR(HLOOKUP($B$4,Datos!$Q$3:$AD$62,Datos!P56,0),0)</f>
        <v>112.31663999999999</v>
      </c>
      <c r="E59" s="69">
        <f t="shared" si="0"/>
        <v>-4.078321983144377</v>
      </c>
      <c r="F59" s="69">
        <f>_xlfn.IFERROR(HLOOKUP($B$4,Datos!$C$3:$O$62,Datos!$P56),0)</f>
        <v>449.22968999999995</v>
      </c>
      <c r="G59" s="70">
        <f t="shared" si="1"/>
        <v>16.371710300842437</v>
      </c>
    </row>
    <row r="60" spans="2:7" ht="14.25">
      <c r="B60" s="23"/>
      <c r="C60" s="75" t="s">
        <v>21</v>
      </c>
      <c r="D60" s="12">
        <f>_xlfn.IFERROR(HLOOKUP($B$4,Datos!$Q$3:$AD$62,Datos!P57,0),0)</f>
        <v>121.94272</v>
      </c>
      <c r="E60" s="12">
        <f t="shared" si="0"/>
        <v>44.793682510182464</v>
      </c>
      <c r="F60" s="12">
        <f>_xlfn.IFERROR(HLOOKUP($B$4,Datos!$C$3:$O$62,Datos!$P57),0)</f>
        <v>524.07958</v>
      </c>
      <c r="G60" s="24">
        <f t="shared" si="1"/>
        <v>86.83278427451924</v>
      </c>
    </row>
    <row r="61" spans="2:7" ht="14.25">
      <c r="B61" s="23"/>
      <c r="C61" s="75" t="s">
        <v>22</v>
      </c>
      <c r="D61" s="12">
        <f>_xlfn.IFERROR(HLOOKUP($B$4,Datos!$Q$3:$AD$62,Datos!P58,0),0)</f>
        <v>127.15469</v>
      </c>
      <c r="E61" s="12">
        <f t="shared" si="0"/>
        <v>47.086414100711664</v>
      </c>
      <c r="F61" s="12">
        <f>_xlfn.IFERROR(HLOOKUP($B$4,Datos!$C$3:$O$62,Datos!$P58),0)</f>
        <v>623.28831</v>
      </c>
      <c r="G61" s="24">
        <f t="shared" si="1"/>
        <v>106.05158712120698</v>
      </c>
    </row>
    <row r="62" spans="2:7" ht="14.25">
      <c r="B62" s="25"/>
      <c r="C62" s="76" t="s">
        <v>23</v>
      </c>
      <c r="D62" s="13">
        <f>_xlfn.IFERROR(HLOOKUP($B$4,Datos!$Q$3:$AD$62,Datos!P59,0),0)</f>
        <v>134.04354</v>
      </c>
      <c r="E62" s="13">
        <f t="shared" si="0"/>
        <v>30.129668984843562</v>
      </c>
      <c r="F62" s="13">
        <f>_xlfn.IFERROR(HLOOKUP($B$4,Datos!$C$3:$O$62,Datos!$P59),0)</f>
        <v>730.75029</v>
      </c>
      <c r="G62" s="26">
        <f t="shared" si="1"/>
        <v>91.09161450057249</v>
      </c>
    </row>
    <row r="63" spans="2:7" ht="14.25">
      <c r="B63" s="65">
        <v>2022</v>
      </c>
      <c r="C63" s="71" t="s">
        <v>20</v>
      </c>
      <c r="D63" s="66">
        <f>_xlfn.IFERROR(HLOOKUP($B$4,Datos!$Q$3:$AD$62,Datos!P60,0),0)</f>
        <v>136.75739000000002</v>
      </c>
      <c r="E63" s="66">
        <f t="shared" si="0"/>
        <v>21.760577951762116</v>
      </c>
      <c r="F63" s="66">
        <f>_xlfn.IFERROR(HLOOKUP($B$4,Datos!$C$3:$O$62,Datos!$P60),0)</f>
        <v>737.3587999999999</v>
      </c>
      <c r="G63" s="67">
        <f t="shared" si="1"/>
        <v>64.1384833669386</v>
      </c>
    </row>
    <row r="64" spans="2:7" ht="14.25">
      <c r="B64" s="17"/>
      <c r="C64" s="72" t="s">
        <v>21</v>
      </c>
      <c r="D64" s="8">
        <f>_xlfn.IFERROR(HLOOKUP($B$4,Datos!$Q$3:$AD$62,Datos!P61,0),0)</f>
        <v>147.60846999999998</v>
      </c>
      <c r="E64" s="8">
        <f t="shared" si="0"/>
        <v>21.047381918330174</v>
      </c>
      <c r="F64" s="8">
        <f>_xlfn.IFERROR(HLOOKUP($B$4,Datos!$C$3:$O$62,Datos!$P61),0)</f>
        <v>688.4305400000001</v>
      </c>
      <c r="G64" s="18">
        <f t="shared" si="1"/>
        <v>31.359924384002937</v>
      </c>
    </row>
    <row r="65" spans="2:7" ht="14.25">
      <c r="B65" s="31"/>
      <c r="C65" s="77" t="s">
        <v>22</v>
      </c>
      <c r="D65" s="32">
        <f>_xlfn.IFERROR(HLOOKUP($B$4,Datos!$Q$3:$AD$62,Datos!P62,0),0)</f>
        <v>146.43948999999998</v>
      </c>
      <c r="E65" s="32">
        <f t="shared" si="0"/>
        <v>15.16640872625301</v>
      </c>
      <c r="F65" s="32">
        <f>_xlfn.IFERROR(HLOOKUP($B$4,Datos!$C$3:$O$62,Datos!$P62),0)</f>
        <v>730.7492200000002</v>
      </c>
      <c r="G65" s="33">
        <f t="shared" si="1"/>
        <v>17.240963495689513</v>
      </c>
    </row>
  </sheetData>
  <sheetProtection/>
  <mergeCells count="3">
    <mergeCell ref="B4:G5"/>
    <mergeCell ref="D6:E6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D62"/>
  <sheetViews>
    <sheetView zoomScalePageLayoutView="0" workbookViewId="0" topLeftCell="A1">
      <selection activeCell="K15" sqref="K15"/>
    </sheetView>
  </sheetViews>
  <sheetFormatPr defaultColWidth="11.421875" defaultRowHeight="14.25"/>
  <cols>
    <col min="1" max="16384" width="11.421875" style="57" customWidth="1"/>
  </cols>
  <sheetData>
    <row r="1" ht="15">
      <c r="B1" s="57" t="s">
        <v>60</v>
      </c>
    </row>
    <row r="2" ht="15">
      <c r="Q2" s="57" t="s">
        <v>61</v>
      </c>
    </row>
    <row r="3" spans="3:30" ht="70.5" customHeight="1">
      <c r="C3" s="58" t="s">
        <v>1</v>
      </c>
      <c r="D3" s="58" t="s">
        <v>2</v>
      </c>
      <c r="E3" s="58" t="s">
        <v>3</v>
      </c>
      <c r="F3" s="58" t="s">
        <v>62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58" t="s">
        <v>63</v>
      </c>
      <c r="M3" s="58" t="s">
        <v>64</v>
      </c>
      <c r="N3" s="58" t="s">
        <v>65</v>
      </c>
      <c r="O3" s="58" t="s">
        <v>31</v>
      </c>
      <c r="Q3" s="59" t="s">
        <v>54</v>
      </c>
      <c r="R3" s="59" t="s">
        <v>1</v>
      </c>
      <c r="S3" s="59" t="s">
        <v>2</v>
      </c>
      <c r="T3" s="59" t="s">
        <v>3</v>
      </c>
      <c r="U3" s="59" t="s">
        <v>62</v>
      </c>
      <c r="V3" s="59" t="s">
        <v>5</v>
      </c>
      <c r="W3" s="59" t="s">
        <v>6</v>
      </c>
      <c r="X3" s="59" t="s">
        <v>7</v>
      </c>
      <c r="Y3" s="59" t="s">
        <v>8</v>
      </c>
      <c r="Z3" s="59" t="s">
        <v>9</v>
      </c>
      <c r="AA3" s="59" t="s">
        <v>63</v>
      </c>
      <c r="AB3" s="59" t="s">
        <v>64</v>
      </c>
      <c r="AC3" s="59" t="s">
        <v>65</v>
      </c>
      <c r="AD3" s="59" t="s">
        <v>31</v>
      </c>
    </row>
    <row r="4" spans="1:30" ht="15">
      <c r="A4" s="57">
        <v>2008</v>
      </c>
      <c r="B4" s="57" t="s">
        <v>20</v>
      </c>
      <c r="C4" s="60">
        <v>263.42046</v>
      </c>
      <c r="D4" s="60">
        <v>169.67308</v>
      </c>
      <c r="E4" s="60">
        <v>50.39055</v>
      </c>
      <c r="F4" s="60">
        <v>41.82283</v>
      </c>
      <c r="G4" s="60">
        <v>1.534</v>
      </c>
      <c r="H4" s="60">
        <v>145.63975</v>
      </c>
      <c r="I4" s="60">
        <v>29.09279</v>
      </c>
      <c r="J4" s="60">
        <v>31.27335</v>
      </c>
      <c r="K4" s="60">
        <v>15.97246</v>
      </c>
      <c r="L4" s="60">
        <v>58.73745</v>
      </c>
      <c r="M4" s="60">
        <v>11.01757</v>
      </c>
      <c r="N4" s="60">
        <v>17.16602</v>
      </c>
      <c r="O4" s="60">
        <v>572.31985</v>
      </c>
      <c r="P4" s="61">
        <v>2</v>
      </c>
      <c r="Q4" s="60">
        <v>55.75649</v>
      </c>
      <c r="R4" s="60">
        <v>60.1018</v>
      </c>
      <c r="S4" s="60">
        <v>36.6794</v>
      </c>
      <c r="T4" s="60">
        <v>2.51011</v>
      </c>
      <c r="U4" s="60">
        <v>20.62409</v>
      </c>
      <c r="V4" s="60">
        <v>0.2882</v>
      </c>
      <c r="W4" s="60">
        <v>317.50311</v>
      </c>
      <c r="X4" s="60">
        <v>5.58135</v>
      </c>
      <c r="Y4" s="60">
        <v>6.33264</v>
      </c>
      <c r="Z4" s="60">
        <v>2.65513</v>
      </c>
      <c r="AA4" s="60">
        <v>115.32991</v>
      </c>
      <c r="AB4" s="60">
        <v>16.47379</v>
      </c>
      <c r="AC4" s="60">
        <v>38.91241</v>
      </c>
      <c r="AD4" s="60">
        <v>618.6466300000001</v>
      </c>
    </row>
    <row r="5" spans="2:30" ht="15">
      <c r="B5" s="57" t="s">
        <v>21</v>
      </c>
      <c r="C5" s="60">
        <v>282.27272999999997</v>
      </c>
      <c r="D5" s="60">
        <v>181.24472</v>
      </c>
      <c r="E5" s="60">
        <v>56.55316</v>
      </c>
      <c r="F5" s="60">
        <v>43.10275</v>
      </c>
      <c r="G5" s="60">
        <v>1.3721</v>
      </c>
      <c r="H5" s="60">
        <v>153.33376</v>
      </c>
      <c r="I5" s="60">
        <v>39.2168</v>
      </c>
      <c r="J5" s="60">
        <v>29.5394</v>
      </c>
      <c r="K5" s="60">
        <v>17.52781</v>
      </c>
      <c r="L5" s="60">
        <v>51.222</v>
      </c>
      <c r="M5" s="60">
        <v>9.26994</v>
      </c>
      <c r="N5" s="60">
        <v>15.831809999999997</v>
      </c>
      <c r="O5" s="60">
        <v>598.21425</v>
      </c>
      <c r="P5" s="57">
        <f>P4+1</f>
        <v>3</v>
      </c>
      <c r="Q5" s="60">
        <v>31.11152</v>
      </c>
      <c r="R5" s="60">
        <v>63.75929</v>
      </c>
      <c r="S5" s="60">
        <v>39.33694</v>
      </c>
      <c r="T5" s="60">
        <v>2.83701</v>
      </c>
      <c r="U5" s="60">
        <v>21.32754</v>
      </c>
      <c r="V5" s="60">
        <v>0.2578</v>
      </c>
      <c r="W5" s="60">
        <v>272.9918</v>
      </c>
      <c r="X5" s="60">
        <v>7.71803</v>
      </c>
      <c r="Y5" s="60">
        <v>7.01727</v>
      </c>
      <c r="Z5" s="60">
        <v>2.91368</v>
      </c>
      <c r="AA5" s="60">
        <v>64.35252</v>
      </c>
      <c r="AB5" s="60">
        <v>20.92216</v>
      </c>
      <c r="AC5" s="60">
        <v>38.81902999999999</v>
      </c>
      <c r="AD5" s="60">
        <v>509.6053</v>
      </c>
    </row>
    <row r="6" spans="2:30" ht="15">
      <c r="B6" s="57" t="s">
        <v>22</v>
      </c>
      <c r="C6" s="60">
        <v>279.62986</v>
      </c>
      <c r="D6" s="60">
        <v>177.66375</v>
      </c>
      <c r="E6" s="60">
        <v>59.10518</v>
      </c>
      <c r="F6" s="60">
        <v>41.57813</v>
      </c>
      <c r="G6" s="60">
        <v>1.2828</v>
      </c>
      <c r="H6" s="60">
        <v>169.75067</v>
      </c>
      <c r="I6" s="60">
        <v>35.15491</v>
      </c>
      <c r="J6" s="60">
        <v>33.61263</v>
      </c>
      <c r="K6" s="60">
        <v>17.47752</v>
      </c>
      <c r="L6" s="60">
        <v>53.00038</v>
      </c>
      <c r="M6" s="60">
        <v>9.59823</v>
      </c>
      <c r="N6" s="60">
        <v>21.14311</v>
      </c>
      <c r="O6" s="60">
        <v>619.3673099999999</v>
      </c>
      <c r="P6" s="57">
        <f aca="true" t="shared" si="0" ref="P6:P62">P5+1</f>
        <v>4</v>
      </c>
      <c r="Q6" s="60">
        <v>39.94187</v>
      </c>
      <c r="R6" s="60">
        <v>60.39002000000001</v>
      </c>
      <c r="S6" s="60">
        <v>36.53358</v>
      </c>
      <c r="T6" s="60">
        <v>2.63768</v>
      </c>
      <c r="U6" s="60">
        <v>20.97776</v>
      </c>
      <c r="V6" s="60">
        <v>0.241</v>
      </c>
      <c r="W6" s="60">
        <v>267.89068</v>
      </c>
      <c r="X6" s="60">
        <v>8.79979</v>
      </c>
      <c r="Y6" s="60">
        <v>6.75445</v>
      </c>
      <c r="Z6" s="60">
        <v>2.90532</v>
      </c>
      <c r="AA6" s="60">
        <v>109.23718</v>
      </c>
      <c r="AB6" s="60">
        <v>20.89892</v>
      </c>
      <c r="AC6" s="60">
        <v>38.04153</v>
      </c>
      <c r="AD6" s="60">
        <v>554.8597599999999</v>
      </c>
    </row>
    <row r="7" spans="2:30" ht="15">
      <c r="B7" s="57" t="s">
        <v>23</v>
      </c>
      <c r="C7" s="60">
        <v>269.58869999999996</v>
      </c>
      <c r="D7" s="60">
        <v>161.29913</v>
      </c>
      <c r="E7" s="60">
        <v>60.50489</v>
      </c>
      <c r="F7" s="60">
        <v>46.41548</v>
      </c>
      <c r="G7" s="60">
        <v>1.3692</v>
      </c>
      <c r="H7" s="60">
        <v>217.85989</v>
      </c>
      <c r="I7" s="60">
        <v>31.62241</v>
      </c>
      <c r="J7" s="60">
        <v>24.03908</v>
      </c>
      <c r="K7" s="60">
        <v>20.73226</v>
      </c>
      <c r="L7" s="60">
        <v>53.01657</v>
      </c>
      <c r="M7" s="60">
        <v>14.077770000000001</v>
      </c>
      <c r="N7" s="60">
        <v>23.800800000000002</v>
      </c>
      <c r="O7" s="60">
        <v>654.7374799999999</v>
      </c>
      <c r="P7" s="57">
        <f t="shared" si="0"/>
        <v>5</v>
      </c>
      <c r="Q7" s="60">
        <v>37.93483</v>
      </c>
      <c r="R7" s="60">
        <v>60.42660000000001</v>
      </c>
      <c r="S7" s="60">
        <v>35.10926</v>
      </c>
      <c r="T7" s="60">
        <v>2.78043</v>
      </c>
      <c r="U7" s="60">
        <v>22.27961</v>
      </c>
      <c r="V7" s="60">
        <v>0.2573</v>
      </c>
      <c r="W7" s="60">
        <v>239.7523</v>
      </c>
      <c r="X7" s="60">
        <v>9.50372</v>
      </c>
      <c r="Y7" s="60">
        <v>6.9973</v>
      </c>
      <c r="Z7" s="60">
        <v>3.44636</v>
      </c>
      <c r="AA7" s="60">
        <v>122.5299</v>
      </c>
      <c r="AB7" s="60">
        <v>23.2725</v>
      </c>
      <c r="AC7" s="60">
        <v>39.03909</v>
      </c>
      <c r="AD7" s="60">
        <v>542.9026</v>
      </c>
    </row>
    <row r="8" spans="1:30" ht="15">
      <c r="A8" s="57">
        <v>2009</v>
      </c>
      <c r="B8" s="57" t="s">
        <v>20</v>
      </c>
      <c r="C8" s="60">
        <v>220.39801999999997</v>
      </c>
      <c r="D8" s="60">
        <v>131.18173</v>
      </c>
      <c r="E8" s="60">
        <v>48.40839</v>
      </c>
      <c r="F8" s="60">
        <v>37.75795</v>
      </c>
      <c r="G8" s="60">
        <v>3.04995</v>
      </c>
      <c r="H8" s="60">
        <v>115.64546</v>
      </c>
      <c r="I8" s="60">
        <v>23.91153</v>
      </c>
      <c r="J8" s="60">
        <v>24.53502</v>
      </c>
      <c r="K8" s="60">
        <v>19.07376</v>
      </c>
      <c r="L8" s="60">
        <v>40.706140000000005</v>
      </c>
      <c r="M8" s="60">
        <v>14.66761</v>
      </c>
      <c r="N8" s="60">
        <v>20.371560000000002</v>
      </c>
      <c r="O8" s="60">
        <v>479.3091</v>
      </c>
      <c r="P8" s="57">
        <f t="shared" si="0"/>
        <v>6</v>
      </c>
      <c r="Q8" s="60">
        <v>43.10223</v>
      </c>
      <c r="R8" s="60">
        <v>61.42566</v>
      </c>
      <c r="S8" s="60">
        <v>38.62966</v>
      </c>
      <c r="T8" s="60">
        <v>2.48815</v>
      </c>
      <c r="U8" s="60">
        <v>19.57298</v>
      </c>
      <c r="V8" s="60">
        <v>0.73487</v>
      </c>
      <c r="W8" s="60">
        <v>257.83921</v>
      </c>
      <c r="X8" s="60">
        <v>6.18464</v>
      </c>
      <c r="Y8" s="60">
        <v>4.7262</v>
      </c>
      <c r="Z8" s="60">
        <v>2.61942</v>
      </c>
      <c r="AA8" s="60">
        <v>78.62936</v>
      </c>
      <c r="AB8" s="60">
        <v>20.551229999999997</v>
      </c>
      <c r="AC8" s="60">
        <v>34.44973</v>
      </c>
      <c r="AD8" s="60">
        <v>509.52768</v>
      </c>
    </row>
    <row r="9" spans="2:30" ht="15">
      <c r="B9" s="57" t="s">
        <v>21</v>
      </c>
      <c r="C9" s="60">
        <v>223.43296</v>
      </c>
      <c r="D9" s="60">
        <v>127.01729</v>
      </c>
      <c r="E9" s="60">
        <v>54.51104</v>
      </c>
      <c r="F9" s="60">
        <v>39.03029</v>
      </c>
      <c r="G9" s="60">
        <v>2.87434</v>
      </c>
      <c r="H9" s="60">
        <v>112.81997</v>
      </c>
      <c r="I9" s="60">
        <v>37.39149</v>
      </c>
      <c r="J9" s="60">
        <v>22.52048</v>
      </c>
      <c r="K9" s="60">
        <v>20.9311</v>
      </c>
      <c r="L9" s="60">
        <v>69.53595</v>
      </c>
      <c r="M9" s="60">
        <v>12.04679</v>
      </c>
      <c r="N9" s="60">
        <v>20.00593</v>
      </c>
      <c r="O9" s="60">
        <v>518.68467</v>
      </c>
      <c r="P9" s="57">
        <f t="shared" si="0"/>
        <v>7</v>
      </c>
      <c r="Q9" s="60">
        <v>63.76184</v>
      </c>
      <c r="R9" s="60">
        <v>65.6353</v>
      </c>
      <c r="S9" s="60">
        <v>40.23424</v>
      </c>
      <c r="T9" s="60">
        <v>3.55702</v>
      </c>
      <c r="U9" s="60">
        <v>21.15238</v>
      </c>
      <c r="V9" s="60">
        <v>0.69166</v>
      </c>
      <c r="W9" s="60">
        <v>255.68189</v>
      </c>
      <c r="X9" s="60">
        <v>7.74902</v>
      </c>
      <c r="Y9" s="60">
        <v>4.68262</v>
      </c>
      <c r="Z9" s="60">
        <v>2.87449</v>
      </c>
      <c r="AA9" s="60">
        <v>134.48092</v>
      </c>
      <c r="AB9" s="60">
        <v>22.599719999999998</v>
      </c>
      <c r="AC9" s="60">
        <v>28.410469999999997</v>
      </c>
      <c r="AD9" s="60">
        <v>585.87627</v>
      </c>
    </row>
    <row r="10" spans="2:30" ht="15">
      <c r="B10" s="57" t="s">
        <v>22</v>
      </c>
      <c r="C10" s="60">
        <v>227.57269</v>
      </c>
      <c r="D10" s="60">
        <v>128.94211</v>
      </c>
      <c r="E10" s="60">
        <v>56.52701</v>
      </c>
      <c r="F10" s="60">
        <v>39.31717</v>
      </c>
      <c r="G10" s="60">
        <v>2.7864</v>
      </c>
      <c r="H10" s="60">
        <v>189.13357</v>
      </c>
      <c r="I10" s="60">
        <v>29.43156</v>
      </c>
      <c r="J10" s="60">
        <v>23.77042</v>
      </c>
      <c r="K10" s="60">
        <v>20.87105</v>
      </c>
      <c r="L10" s="60">
        <v>51.93903</v>
      </c>
      <c r="M10" s="60">
        <v>14.098019999999998</v>
      </c>
      <c r="N10" s="60">
        <v>19.280929999999998</v>
      </c>
      <c r="O10" s="60">
        <v>576.09727</v>
      </c>
      <c r="P10" s="57">
        <f t="shared" si="0"/>
        <v>8</v>
      </c>
      <c r="Q10" s="60">
        <v>56.52585</v>
      </c>
      <c r="R10" s="60">
        <v>64.0994</v>
      </c>
      <c r="S10" s="60">
        <v>38.68142</v>
      </c>
      <c r="T10" s="60">
        <v>3.64416</v>
      </c>
      <c r="U10" s="60">
        <v>21.11031</v>
      </c>
      <c r="V10" s="60">
        <v>0.66351</v>
      </c>
      <c r="W10" s="60">
        <v>279.96813</v>
      </c>
      <c r="X10" s="60">
        <v>8.09643</v>
      </c>
      <c r="Y10" s="60">
        <v>5.11364</v>
      </c>
      <c r="Z10" s="60">
        <v>2.86624</v>
      </c>
      <c r="AA10" s="60">
        <v>91.96997</v>
      </c>
      <c r="AB10" s="60">
        <v>23.63027</v>
      </c>
      <c r="AC10" s="60">
        <v>27.21266</v>
      </c>
      <c r="AD10" s="60">
        <v>559.48259</v>
      </c>
    </row>
    <row r="11" spans="2:30" ht="15">
      <c r="B11" s="57" t="s">
        <v>23</v>
      </c>
      <c r="C11" s="60">
        <v>251.68042999999997</v>
      </c>
      <c r="D11" s="60">
        <v>141.53963</v>
      </c>
      <c r="E11" s="60">
        <v>63.309</v>
      </c>
      <c r="F11" s="60">
        <v>43.66115</v>
      </c>
      <c r="G11" s="60">
        <v>3.17065</v>
      </c>
      <c r="H11" s="60">
        <v>185.9696</v>
      </c>
      <c r="I11" s="60">
        <v>33.72846</v>
      </c>
      <c r="J11" s="60">
        <v>23.71473</v>
      </c>
      <c r="K11" s="60">
        <v>24.75774</v>
      </c>
      <c r="L11" s="60">
        <v>52.40873</v>
      </c>
      <c r="M11" s="60">
        <v>23.877560000000003</v>
      </c>
      <c r="N11" s="60">
        <v>27.47692</v>
      </c>
      <c r="O11" s="60">
        <v>623.61417</v>
      </c>
      <c r="P11" s="57">
        <f t="shared" si="0"/>
        <v>9</v>
      </c>
      <c r="Q11" s="60">
        <v>60.83908</v>
      </c>
      <c r="R11" s="60">
        <v>69.16337</v>
      </c>
      <c r="S11" s="60">
        <v>43.57683</v>
      </c>
      <c r="T11" s="60">
        <v>3.39608</v>
      </c>
      <c r="U11" s="60">
        <v>21.39748</v>
      </c>
      <c r="V11" s="60">
        <v>0.79298</v>
      </c>
      <c r="W11" s="60">
        <v>292.41076</v>
      </c>
      <c r="X11" s="60">
        <v>7.30499</v>
      </c>
      <c r="Y11" s="60">
        <v>6.39924</v>
      </c>
      <c r="Z11" s="60">
        <v>3.4</v>
      </c>
      <c r="AA11" s="60">
        <v>99.02821</v>
      </c>
      <c r="AB11" s="60">
        <v>24.38163</v>
      </c>
      <c r="AC11" s="60">
        <v>28.70678</v>
      </c>
      <c r="AD11" s="60">
        <v>591.63406</v>
      </c>
    </row>
    <row r="12" spans="1:30" ht="15">
      <c r="A12" s="57">
        <v>2010</v>
      </c>
      <c r="B12" s="57" t="s">
        <v>20</v>
      </c>
      <c r="C12" s="60">
        <v>252.65490000000003</v>
      </c>
      <c r="D12" s="60">
        <v>136.48692</v>
      </c>
      <c r="E12" s="60">
        <v>72.94258</v>
      </c>
      <c r="F12" s="60">
        <v>40.03329</v>
      </c>
      <c r="G12" s="60">
        <v>3.19211</v>
      </c>
      <c r="H12" s="60">
        <v>129.34078</v>
      </c>
      <c r="I12" s="60">
        <v>30.53481</v>
      </c>
      <c r="J12" s="60">
        <v>27.87989</v>
      </c>
      <c r="K12" s="60">
        <v>19.74323</v>
      </c>
      <c r="L12" s="60">
        <v>100.11998</v>
      </c>
      <c r="M12" s="60">
        <v>18.621399999999998</v>
      </c>
      <c r="N12" s="60">
        <v>19.370169999999998</v>
      </c>
      <c r="O12" s="60">
        <v>598.26516</v>
      </c>
      <c r="P12" s="57">
        <f t="shared" si="0"/>
        <v>10</v>
      </c>
      <c r="Q12" s="60">
        <v>94.86407</v>
      </c>
      <c r="R12" s="60">
        <v>64.90944999999999</v>
      </c>
      <c r="S12" s="60">
        <v>39.67584</v>
      </c>
      <c r="T12" s="60">
        <v>2.69443</v>
      </c>
      <c r="U12" s="60">
        <v>21.85608</v>
      </c>
      <c r="V12" s="60">
        <v>0.6831</v>
      </c>
      <c r="W12" s="60">
        <v>287.22641</v>
      </c>
      <c r="X12" s="60">
        <v>4.92749</v>
      </c>
      <c r="Y12" s="60">
        <v>6.27593</v>
      </c>
      <c r="Z12" s="60">
        <v>2.83665</v>
      </c>
      <c r="AA12" s="60">
        <v>77.36663</v>
      </c>
      <c r="AB12" s="60">
        <v>31.084290000000003</v>
      </c>
      <c r="AC12" s="60">
        <v>30.309409999999996</v>
      </c>
      <c r="AD12" s="60">
        <v>599.8003299999999</v>
      </c>
    </row>
    <row r="13" spans="2:30" ht="15">
      <c r="B13" s="57" t="s">
        <v>21</v>
      </c>
      <c r="C13" s="60">
        <v>275.62021999999996</v>
      </c>
      <c r="D13" s="60">
        <v>154.59436</v>
      </c>
      <c r="E13" s="60">
        <v>77.58531</v>
      </c>
      <c r="F13" s="60">
        <v>40.42352</v>
      </c>
      <c r="G13" s="60">
        <v>3.01703</v>
      </c>
      <c r="H13" s="60">
        <v>133.38715</v>
      </c>
      <c r="I13" s="60">
        <v>35.20063</v>
      </c>
      <c r="J13" s="60">
        <v>28.83982</v>
      </c>
      <c r="K13" s="60">
        <v>21.66577</v>
      </c>
      <c r="L13" s="60">
        <v>54.74587</v>
      </c>
      <c r="M13" s="60">
        <v>19.01195</v>
      </c>
      <c r="N13" s="60">
        <v>19.62939</v>
      </c>
      <c r="O13" s="60">
        <v>588.1007999999999</v>
      </c>
      <c r="P13" s="57">
        <f t="shared" si="0"/>
        <v>11</v>
      </c>
      <c r="Q13" s="60">
        <v>69.9126</v>
      </c>
      <c r="R13" s="60">
        <v>74.95012999999999</v>
      </c>
      <c r="S13" s="60">
        <v>45.45972</v>
      </c>
      <c r="T13" s="60">
        <v>3.15197</v>
      </c>
      <c r="U13" s="60">
        <v>25.71816</v>
      </c>
      <c r="V13" s="60">
        <v>0.62028</v>
      </c>
      <c r="W13" s="60">
        <v>210.9106</v>
      </c>
      <c r="X13" s="60">
        <v>7.45083</v>
      </c>
      <c r="Y13" s="60">
        <v>8.84368</v>
      </c>
      <c r="Z13" s="60">
        <v>3.11287</v>
      </c>
      <c r="AA13" s="60">
        <v>121.31597</v>
      </c>
      <c r="AB13" s="60">
        <v>36.188860000000005</v>
      </c>
      <c r="AC13" s="60">
        <v>31.28747</v>
      </c>
      <c r="AD13" s="60">
        <v>563.9730099999999</v>
      </c>
    </row>
    <row r="14" spans="2:30" ht="15">
      <c r="B14" s="57" t="s">
        <v>22</v>
      </c>
      <c r="C14" s="60">
        <v>284.59794</v>
      </c>
      <c r="D14" s="60">
        <v>159.832</v>
      </c>
      <c r="E14" s="60">
        <v>79.56514</v>
      </c>
      <c r="F14" s="60">
        <v>42.25558</v>
      </c>
      <c r="G14" s="60">
        <v>2.94522</v>
      </c>
      <c r="H14" s="60">
        <v>159.44603</v>
      </c>
      <c r="I14" s="60">
        <v>36.65202</v>
      </c>
      <c r="J14" s="60">
        <v>29.60836</v>
      </c>
      <c r="K14" s="60">
        <v>21.60361</v>
      </c>
      <c r="L14" s="60">
        <v>47.03725</v>
      </c>
      <c r="M14" s="60">
        <v>19.54278</v>
      </c>
      <c r="N14" s="60">
        <v>21.503189999999996</v>
      </c>
      <c r="O14" s="60">
        <v>619.99118</v>
      </c>
      <c r="P14" s="57">
        <f t="shared" si="0"/>
        <v>12</v>
      </c>
      <c r="Q14" s="60">
        <v>86.24073</v>
      </c>
      <c r="R14" s="60">
        <v>69.26626</v>
      </c>
      <c r="S14" s="60">
        <v>40.62815</v>
      </c>
      <c r="T14" s="60">
        <v>3.79635</v>
      </c>
      <c r="U14" s="60">
        <v>24.25086</v>
      </c>
      <c r="V14" s="60">
        <v>0.5909</v>
      </c>
      <c r="W14" s="60">
        <v>287.18981</v>
      </c>
      <c r="X14" s="60">
        <v>7.12663</v>
      </c>
      <c r="Y14" s="60">
        <v>7.13402</v>
      </c>
      <c r="Z14" s="60">
        <v>3.10394</v>
      </c>
      <c r="AA14" s="60">
        <v>76.82159</v>
      </c>
      <c r="AB14" s="60">
        <v>36.88151</v>
      </c>
      <c r="AC14" s="60">
        <v>28.686390000000003</v>
      </c>
      <c r="AD14" s="60">
        <v>602.4508800000001</v>
      </c>
    </row>
    <row r="15" spans="2:30" ht="15">
      <c r="B15" s="57" t="s">
        <v>23</v>
      </c>
      <c r="C15" s="60">
        <v>289.54944</v>
      </c>
      <c r="D15" s="60">
        <v>160.33337</v>
      </c>
      <c r="E15" s="60">
        <v>79.35158</v>
      </c>
      <c r="F15" s="60">
        <v>46.4699</v>
      </c>
      <c r="G15" s="60">
        <v>3.39459</v>
      </c>
      <c r="H15" s="60">
        <v>198.78574</v>
      </c>
      <c r="I15" s="60">
        <v>34.5742</v>
      </c>
      <c r="J15" s="60">
        <v>30.93667</v>
      </c>
      <c r="K15" s="60">
        <v>25.62672</v>
      </c>
      <c r="L15" s="60">
        <v>21.603849999999998</v>
      </c>
      <c r="M15" s="60">
        <v>31.353740000000002</v>
      </c>
      <c r="N15" s="60">
        <v>29.988179999999996</v>
      </c>
      <c r="O15" s="60">
        <v>662.41854</v>
      </c>
      <c r="P15" s="57">
        <f t="shared" si="0"/>
        <v>13</v>
      </c>
      <c r="Q15" s="60">
        <v>86.42619</v>
      </c>
      <c r="R15" s="60">
        <v>71.81705</v>
      </c>
      <c r="S15" s="60">
        <v>44.09807</v>
      </c>
      <c r="T15" s="60">
        <v>3.72793</v>
      </c>
      <c r="U15" s="60">
        <v>23.26265</v>
      </c>
      <c r="V15" s="60">
        <v>0.7284</v>
      </c>
      <c r="W15" s="60">
        <v>267.99618</v>
      </c>
      <c r="X15" s="60">
        <v>7.63901</v>
      </c>
      <c r="Y15" s="60">
        <v>13.75983</v>
      </c>
      <c r="Z15" s="60">
        <v>3.68197</v>
      </c>
      <c r="AA15" s="60">
        <v>121.16918000000001</v>
      </c>
      <c r="AB15" s="60">
        <v>36.5229</v>
      </c>
      <c r="AC15" s="60">
        <v>29.48881</v>
      </c>
      <c r="AD15" s="60">
        <v>638.5011200000001</v>
      </c>
    </row>
    <row r="16" spans="1:30" ht="15">
      <c r="A16" s="57">
        <v>2011</v>
      </c>
      <c r="B16" s="57" t="s">
        <v>20</v>
      </c>
      <c r="C16" s="60">
        <v>272.61648</v>
      </c>
      <c r="D16" s="60">
        <v>149.64281</v>
      </c>
      <c r="E16" s="60">
        <v>77.91937</v>
      </c>
      <c r="F16" s="60">
        <v>42.4253</v>
      </c>
      <c r="G16" s="60">
        <v>2.629</v>
      </c>
      <c r="H16" s="60">
        <v>148.40356</v>
      </c>
      <c r="I16" s="60">
        <v>39.6174</v>
      </c>
      <c r="J16" s="60">
        <v>36.40099</v>
      </c>
      <c r="K16" s="60">
        <v>20.00371</v>
      </c>
      <c r="L16" s="60">
        <v>54.003009999999996</v>
      </c>
      <c r="M16" s="60">
        <v>24.29102</v>
      </c>
      <c r="N16" s="60">
        <v>17.918309999999998</v>
      </c>
      <c r="O16" s="60">
        <v>613.25448</v>
      </c>
      <c r="P16" s="57">
        <f t="shared" si="0"/>
        <v>14</v>
      </c>
      <c r="Q16" s="60">
        <v>72.46494</v>
      </c>
      <c r="R16" s="60">
        <v>78.48478</v>
      </c>
      <c r="S16" s="60">
        <v>46.32144</v>
      </c>
      <c r="T16" s="60">
        <v>3.71291</v>
      </c>
      <c r="U16" s="60">
        <v>26.32703</v>
      </c>
      <c r="V16" s="60">
        <v>2.1234</v>
      </c>
      <c r="W16" s="60">
        <v>283.83634</v>
      </c>
      <c r="X16" s="60">
        <v>6.26781</v>
      </c>
      <c r="Y16" s="60">
        <v>9.16803</v>
      </c>
      <c r="Z16" s="60">
        <v>2.42216</v>
      </c>
      <c r="AA16" s="60">
        <v>108.84015</v>
      </c>
      <c r="AB16" s="60">
        <v>29.02492</v>
      </c>
      <c r="AC16" s="60">
        <v>37.06933</v>
      </c>
      <c r="AD16" s="60">
        <v>627.5784600000001</v>
      </c>
    </row>
    <row r="17" spans="2:30" ht="15">
      <c r="B17" s="57" t="s">
        <v>21</v>
      </c>
      <c r="C17" s="60">
        <v>300.25793</v>
      </c>
      <c r="D17" s="60">
        <v>169.53233</v>
      </c>
      <c r="E17" s="60">
        <v>83.6187</v>
      </c>
      <c r="F17" s="60">
        <v>44.4176</v>
      </c>
      <c r="G17" s="60">
        <v>2.6893</v>
      </c>
      <c r="H17" s="60">
        <v>155.3378</v>
      </c>
      <c r="I17" s="60">
        <v>49.09351</v>
      </c>
      <c r="J17" s="60">
        <v>35.46607</v>
      </c>
      <c r="K17" s="60">
        <v>21.95161</v>
      </c>
      <c r="L17" s="60">
        <v>75.55084</v>
      </c>
      <c r="M17" s="60">
        <v>24.782510000000002</v>
      </c>
      <c r="N17" s="60">
        <v>18.92996</v>
      </c>
      <c r="O17" s="60">
        <v>681.37023</v>
      </c>
      <c r="P17" s="57">
        <f t="shared" si="0"/>
        <v>15</v>
      </c>
      <c r="Q17" s="60">
        <v>68.10931</v>
      </c>
      <c r="R17" s="60">
        <v>88.02226999999999</v>
      </c>
      <c r="S17" s="60">
        <v>53.14757</v>
      </c>
      <c r="T17" s="60">
        <v>3.64253</v>
      </c>
      <c r="U17" s="60">
        <v>29.06017</v>
      </c>
      <c r="V17" s="60">
        <v>2.172</v>
      </c>
      <c r="W17" s="60">
        <v>228.30553</v>
      </c>
      <c r="X17" s="60">
        <v>7.02392</v>
      </c>
      <c r="Y17" s="60">
        <v>10.34345</v>
      </c>
      <c r="Z17" s="60">
        <v>2.65802</v>
      </c>
      <c r="AA17" s="60">
        <v>111.79643</v>
      </c>
      <c r="AB17" s="60">
        <v>35.4947</v>
      </c>
      <c r="AC17" s="60">
        <v>34.522549999999995</v>
      </c>
      <c r="AD17" s="60">
        <v>586.27618</v>
      </c>
    </row>
    <row r="18" spans="2:30" ht="15">
      <c r="B18" s="57" t="s">
        <v>22</v>
      </c>
      <c r="C18" s="60">
        <v>297.16318</v>
      </c>
      <c r="D18" s="60">
        <v>169.49325</v>
      </c>
      <c r="E18" s="60">
        <v>80.66057</v>
      </c>
      <c r="F18" s="60">
        <v>44.05106</v>
      </c>
      <c r="G18" s="60">
        <v>2.9583</v>
      </c>
      <c r="H18" s="60">
        <v>155.72804</v>
      </c>
      <c r="I18" s="60">
        <v>37.9052</v>
      </c>
      <c r="J18" s="60">
        <v>37.28939</v>
      </c>
      <c r="K18" s="60">
        <v>21.88864</v>
      </c>
      <c r="L18" s="60">
        <v>76.18486</v>
      </c>
      <c r="M18" s="60">
        <v>22.49196</v>
      </c>
      <c r="N18" s="60">
        <v>21.11902</v>
      </c>
      <c r="O18" s="60">
        <v>669.7702899999998</v>
      </c>
      <c r="P18" s="57">
        <f t="shared" si="0"/>
        <v>16</v>
      </c>
      <c r="Q18" s="60">
        <v>111.53821</v>
      </c>
      <c r="R18" s="60">
        <v>84.60074</v>
      </c>
      <c r="S18" s="60">
        <v>49.84303</v>
      </c>
      <c r="T18" s="60">
        <v>4.10395</v>
      </c>
      <c r="U18" s="60">
        <v>28.26446</v>
      </c>
      <c r="V18" s="60">
        <v>2.3893</v>
      </c>
      <c r="W18" s="60">
        <v>296.0116</v>
      </c>
      <c r="X18" s="60">
        <v>7.14424</v>
      </c>
      <c r="Y18" s="60">
        <v>10.52446</v>
      </c>
      <c r="Z18" s="60">
        <v>2.65039</v>
      </c>
      <c r="AA18" s="60">
        <v>110.75686999999999</v>
      </c>
      <c r="AB18" s="60">
        <v>36.75693</v>
      </c>
      <c r="AC18" s="60">
        <v>35.15411</v>
      </c>
      <c r="AD18" s="60">
        <v>695.1375499999999</v>
      </c>
    </row>
    <row r="19" spans="2:30" ht="15">
      <c r="B19" s="57" t="s">
        <v>23</v>
      </c>
      <c r="C19" s="60">
        <v>298.58410999999995</v>
      </c>
      <c r="D19" s="60">
        <v>164.63427</v>
      </c>
      <c r="E19" s="60">
        <v>83.5557</v>
      </c>
      <c r="F19" s="60">
        <v>47.07884</v>
      </c>
      <c r="G19" s="60">
        <v>3.3153</v>
      </c>
      <c r="H19" s="60">
        <v>196.6525</v>
      </c>
      <c r="I19" s="60">
        <v>46.85257</v>
      </c>
      <c r="J19" s="60">
        <v>38.00068</v>
      </c>
      <c r="K19" s="60">
        <v>25.96483</v>
      </c>
      <c r="L19" s="60">
        <v>55.378859999999996</v>
      </c>
      <c r="M19" s="60">
        <v>26.2044</v>
      </c>
      <c r="N19" s="60">
        <v>33.1566</v>
      </c>
      <c r="O19" s="60">
        <v>720.79455</v>
      </c>
      <c r="P19" s="57">
        <f t="shared" si="0"/>
        <v>17</v>
      </c>
      <c r="Q19" s="60">
        <v>98.66537</v>
      </c>
      <c r="R19" s="60">
        <v>85.60703</v>
      </c>
      <c r="S19" s="60">
        <v>49.89197</v>
      </c>
      <c r="T19" s="60">
        <v>3.90863</v>
      </c>
      <c r="U19" s="60">
        <v>29.12883</v>
      </c>
      <c r="V19" s="60">
        <v>2.6776</v>
      </c>
      <c r="W19" s="60">
        <v>268.34264</v>
      </c>
      <c r="X19" s="60">
        <v>6.53052</v>
      </c>
      <c r="Y19" s="60">
        <v>10.77184</v>
      </c>
      <c r="Z19" s="60">
        <v>3.14396</v>
      </c>
      <c r="AA19" s="60">
        <v>129.2564</v>
      </c>
      <c r="AB19" s="60">
        <v>45.155879999999996</v>
      </c>
      <c r="AC19" s="60">
        <v>35.87856</v>
      </c>
      <c r="AD19" s="60">
        <v>683.3522</v>
      </c>
    </row>
    <row r="20" spans="1:30" ht="15">
      <c r="A20" s="57">
        <v>2012</v>
      </c>
      <c r="B20" s="57" t="s">
        <v>20</v>
      </c>
      <c r="C20" s="60">
        <v>292.02847</v>
      </c>
      <c r="D20" s="60">
        <v>170.41163</v>
      </c>
      <c r="E20" s="60">
        <v>75.0801</v>
      </c>
      <c r="F20" s="60">
        <v>44.21714</v>
      </c>
      <c r="G20" s="60">
        <v>2.3196</v>
      </c>
      <c r="H20" s="60">
        <v>159.80352</v>
      </c>
      <c r="I20" s="60">
        <v>52.21143</v>
      </c>
      <c r="J20" s="60">
        <v>37.83011</v>
      </c>
      <c r="K20" s="60">
        <v>20.8799</v>
      </c>
      <c r="L20" s="60">
        <v>37.64881</v>
      </c>
      <c r="M20" s="60">
        <v>30.44758</v>
      </c>
      <c r="N20" s="60">
        <v>16.767020000000002</v>
      </c>
      <c r="O20" s="60">
        <v>647.6168400000001</v>
      </c>
      <c r="P20" s="57">
        <f t="shared" si="0"/>
        <v>18</v>
      </c>
      <c r="Q20" s="60">
        <v>81.43916</v>
      </c>
      <c r="R20" s="60">
        <v>80.80491</v>
      </c>
      <c r="S20" s="60">
        <v>47.12519</v>
      </c>
      <c r="T20" s="60">
        <v>3.25696</v>
      </c>
      <c r="U20" s="60">
        <v>29.76616</v>
      </c>
      <c r="V20" s="60">
        <v>0.6566</v>
      </c>
      <c r="W20" s="60">
        <v>286.14063</v>
      </c>
      <c r="X20" s="60">
        <v>7.76768</v>
      </c>
      <c r="Y20" s="60">
        <v>10.56878</v>
      </c>
      <c r="Z20" s="60">
        <v>2.68503</v>
      </c>
      <c r="AA20" s="60">
        <v>128.93266</v>
      </c>
      <c r="AB20" s="60">
        <v>40.56118</v>
      </c>
      <c r="AC20" s="60">
        <v>40.34317</v>
      </c>
      <c r="AD20" s="60">
        <v>679.2432</v>
      </c>
    </row>
    <row r="21" spans="2:30" ht="15">
      <c r="B21" s="57" t="s">
        <v>21</v>
      </c>
      <c r="C21" s="60">
        <v>304.95461</v>
      </c>
      <c r="D21" s="60">
        <v>174.91465</v>
      </c>
      <c r="E21" s="60">
        <v>81.0762</v>
      </c>
      <c r="F21" s="60">
        <v>47.02316</v>
      </c>
      <c r="G21" s="60">
        <v>1.9406</v>
      </c>
      <c r="H21" s="60">
        <v>167.43361</v>
      </c>
      <c r="I21" s="60">
        <v>51.48385</v>
      </c>
      <c r="J21" s="60">
        <v>40.93132</v>
      </c>
      <c r="K21" s="60">
        <v>22.91312</v>
      </c>
      <c r="L21" s="60">
        <v>63.18246</v>
      </c>
      <c r="M21" s="60">
        <v>30.41905</v>
      </c>
      <c r="N21" s="60">
        <v>22.74767</v>
      </c>
      <c r="O21" s="60">
        <v>704.06569</v>
      </c>
      <c r="P21" s="57">
        <f t="shared" si="0"/>
        <v>19</v>
      </c>
      <c r="Q21" s="60">
        <v>84.09222</v>
      </c>
      <c r="R21" s="60">
        <v>84.61426</v>
      </c>
      <c r="S21" s="60">
        <v>49.14361</v>
      </c>
      <c r="T21" s="60">
        <v>3.81674</v>
      </c>
      <c r="U21" s="60">
        <v>30.98231</v>
      </c>
      <c r="V21" s="60">
        <v>0.6716</v>
      </c>
      <c r="W21" s="60">
        <v>222.75926</v>
      </c>
      <c r="X21" s="60">
        <v>7.13345</v>
      </c>
      <c r="Y21" s="60">
        <v>12.18248</v>
      </c>
      <c r="Z21" s="60">
        <v>2.94649</v>
      </c>
      <c r="AA21" s="60">
        <v>135.48183</v>
      </c>
      <c r="AB21" s="60">
        <v>46.691069999999996</v>
      </c>
      <c r="AC21" s="60">
        <v>40.478390000000005</v>
      </c>
      <c r="AD21" s="60">
        <v>636.3794499999999</v>
      </c>
    </row>
    <row r="22" spans="2:30" ht="15">
      <c r="B22" s="57" t="s">
        <v>22</v>
      </c>
      <c r="C22" s="60">
        <v>290.91397</v>
      </c>
      <c r="D22" s="60">
        <v>168.76403</v>
      </c>
      <c r="E22" s="60">
        <v>77.54566</v>
      </c>
      <c r="F22" s="60">
        <v>42.47088</v>
      </c>
      <c r="G22" s="60">
        <v>2.1334</v>
      </c>
      <c r="H22" s="60">
        <v>162.70116</v>
      </c>
      <c r="I22" s="60">
        <v>44.53961</v>
      </c>
      <c r="J22" s="60">
        <v>44.96874</v>
      </c>
      <c r="K22" s="60">
        <v>22.84739</v>
      </c>
      <c r="L22" s="60">
        <v>72.08092</v>
      </c>
      <c r="M22" s="60">
        <v>27.94365</v>
      </c>
      <c r="N22" s="60">
        <v>24.339750000000002</v>
      </c>
      <c r="O22" s="60">
        <v>690.33519</v>
      </c>
      <c r="P22" s="57">
        <f t="shared" si="0"/>
        <v>20</v>
      </c>
      <c r="Q22" s="60">
        <v>137.36986</v>
      </c>
      <c r="R22" s="60">
        <v>73.84799</v>
      </c>
      <c r="S22" s="60">
        <v>44.85662</v>
      </c>
      <c r="T22" s="60">
        <v>3.24451</v>
      </c>
      <c r="U22" s="60">
        <v>25.00806</v>
      </c>
      <c r="V22" s="60">
        <v>0.7388</v>
      </c>
      <c r="W22" s="60">
        <v>293.85311</v>
      </c>
      <c r="X22" s="60">
        <v>5.68007</v>
      </c>
      <c r="Y22" s="60">
        <v>12.10688</v>
      </c>
      <c r="Z22" s="60">
        <v>2.93804</v>
      </c>
      <c r="AA22" s="60">
        <v>130.03918</v>
      </c>
      <c r="AB22" s="60">
        <v>47.48616</v>
      </c>
      <c r="AC22" s="60">
        <v>39.067080000000004</v>
      </c>
      <c r="AD22" s="60">
        <v>742.3883700000001</v>
      </c>
    </row>
    <row r="23" spans="2:30" ht="15">
      <c r="B23" s="57" t="s">
        <v>23</v>
      </c>
      <c r="C23" s="60">
        <v>303.72519</v>
      </c>
      <c r="D23" s="60">
        <v>175.64932</v>
      </c>
      <c r="E23" s="60">
        <v>78.18678</v>
      </c>
      <c r="F23" s="60">
        <v>47.07789</v>
      </c>
      <c r="G23" s="60">
        <v>2.8112</v>
      </c>
      <c r="H23" s="60">
        <v>221.88891</v>
      </c>
      <c r="I23" s="60">
        <v>48.97964</v>
      </c>
      <c r="J23" s="60">
        <v>96.0422</v>
      </c>
      <c r="K23" s="60">
        <v>27.10212</v>
      </c>
      <c r="L23" s="60">
        <v>67.23858</v>
      </c>
      <c r="M23" s="60">
        <v>35.47124</v>
      </c>
      <c r="N23" s="60">
        <v>29.57498</v>
      </c>
      <c r="O23" s="60">
        <v>830.0228599999999</v>
      </c>
      <c r="P23" s="57">
        <f t="shared" si="0"/>
        <v>21</v>
      </c>
      <c r="Q23" s="60">
        <v>101.32864</v>
      </c>
      <c r="R23" s="60">
        <v>78.51293</v>
      </c>
      <c r="S23" s="60">
        <v>49.75362</v>
      </c>
      <c r="T23" s="60">
        <v>3.75355</v>
      </c>
      <c r="U23" s="60">
        <v>24.17786</v>
      </c>
      <c r="V23" s="60">
        <v>0.8279</v>
      </c>
      <c r="W23" s="60">
        <v>307.11448</v>
      </c>
      <c r="X23" s="60">
        <v>7.43723</v>
      </c>
      <c r="Y23" s="60">
        <v>12.28526</v>
      </c>
      <c r="Z23" s="60">
        <v>3.48517</v>
      </c>
      <c r="AA23" s="60">
        <v>135.54318</v>
      </c>
      <c r="AB23" s="60">
        <v>50.47801</v>
      </c>
      <c r="AC23" s="60">
        <v>41.06846</v>
      </c>
      <c r="AD23" s="60">
        <v>737.2533599999999</v>
      </c>
    </row>
    <row r="24" spans="1:30" ht="15">
      <c r="A24" s="57">
        <v>2013</v>
      </c>
      <c r="B24" s="57" t="s">
        <v>20</v>
      </c>
      <c r="C24" s="60">
        <v>282.40673</v>
      </c>
      <c r="D24" s="60">
        <v>159.2312</v>
      </c>
      <c r="E24" s="60">
        <v>74.50964</v>
      </c>
      <c r="F24" s="60">
        <v>45.81534</v>
      </c>
      <c r="G24" s="60">
        <v>2.85055</v>
      </c>
      <c r="H24" s="60">
        <v>174.28491424</v>
      </c>
      <c r="I24" s="60">
        <v>57.40474</v>
      </c>
      <c r="J24" s="60">
        <v>36.05579012</v>
      </c>
      <c r="K24" s="60">
        <v>22.31328152</v>
      </c>
      <c r="L24" s="60">
        <v>65.90660466</v>
      </c>
      <c r="M24" s="60">
        <v>21.50104599</v>
      </c>
      <c r="N24" s="60">
        <v>22.216427936548012</v>
      </c>
      <c r="O24" s="60">
        <v>682.0895344665479</v>
      </c>
      <c r="P24" s="57">
        <f t="shared" si="0"/>
        <v>22</v>
      </c>
      <c r="Q24" s="60">
        <v>116.767097</v>
      </c>
      <c r="R24" s="60">
        <v>90.78598</v>
      </c>
      <c r="S24" s="60">
        <v>48.25271</v>
      </c>
      <c r="T24" s="60">
        <v>15.06212</v>
      </c>
      <c r="U24" s="60">
        <v>26.07286</v>
      </c>
      <c r="V24" s="60">
        <v>1.39829</v>
      </c>
      <c r="W24" s="60">
        <v>310.14355215</v>
      </c>
      <c r="X24" s="60">
        <v>8.17595</v>
      </c>
      <c r="Y24" s="60">
        <v>15.276895</v>
      </c>
      <c r="Z24" s="60">
        <v>3.38296</v>
      </c>
      <c r="AA24" s="60">
        <v>135.23381228999997</v>
      </c>
      <c r="AB24" s="60">
        <v>37.8841488</v>
      </c>
      <c r="AC24" s="60">
        <v>32.819356460029276</v>
      </c>
      <c r="AD24" s="60">
        <v>750.4697517000294</v>
      </c>
    </row>
    <row r="25" spans="2:30" ht="15">
      <c r="B25" s="57" t="s">
        <v>21</v>
      </c>
      <c r="C25" s="60">
        <v>314.17239</v>
      </c>
      <c r="D25" s="60">
        <v>176.44283</v>
      </c>
      <c r="E25" s="60">
        <v>84.16348</v>
      </c>
      <c r="F25" s="60">
        <v>50.62775</v>
      </c>
      <c r="G25" s="60">
        <v>2.93833</v>
      </c>
      <c r="H25" s="60">
        <v>175.04860137</v>
      </c>
      <c r="I25" s="60">
        <v>67.58921</v>
      </c>
      <c r="J25" s="60">
        <v>36.42270354</v>
      </c>
      <c r="K25" s="60">
        <v>25.20413471</v>
      </c>
      <c r="L25" s="60">
        <v>61.2365877</v>
      </c>
      <c r="M25" s="60">
        <v>23.86592769</v>
      </c>
      <c r="N25" s="60">
        <v>22.907739645215596</v>
      </c>
      <c r="O25" s="60">
        <v>726.4472946552155</v>
      </c>
      <c r="P25" s="57">
        <f t="shared" si="0"/>
        <v>23</v>
      </c>
      <c r="Q25" s="60">
        <v>102.232454</v>
      </c>
      <c r="R25" s="60">
        <v>94.85575999999999</v>
      </c>
      <c r="S25" s="60">
        <v>49.78706</v>
      </c>
      <c r="T25" s="60">
        <v>17.0038</v>
      </c>
      <c r="U25" s="60">
        <v>26.74336</v>
      </c>
      <c r="V25" s="60">
        <v>1.32154</v>
      </c>
      <c r="W25" s="60">
        <v>231.01012759</v>
      </c>
      <c r="X25" s="60">
        <v>7.50103</v>
      </c>
      <c r="Y25" s="60">
        <v>15.96780831</v>
      </c>
      <c r="Z25" s="60">
        <v>3.819256</v>
      </c>
      <c r="AA25" s="60">
        <v>148.3767785</v>
      </c>
      <c r="AB25" s="60">
        <v>40.34157926</v>
      </c>
      <c r="AC25" s="60">
        <v>37.719313754986786</v>
      </c>
      <c r="AD25" s="60">
        <v>681.8241074149869</v>
      </c>
    </row>
    <row r="26" spans="2:30" ht="15">
      <c r="B26" s="57" t="s">
        <v>22</v>
      </c>
      <c r="C26" s="60">
        <v>314.18467</v>
      </c>
      <c r="D26" s="60">
        <v>172.13286</v>
      </c>
      <c r="E26" s="60">
        <v>86.468</v>
      </c>
      <c r="F26" s="60">
        <v>52.53972</v>
      </c>
      <c r="G26" s="60">
        <v>3.04409</v>
      </c>
      <c r="H26" s="60">
        <v>177.40577704</v>
      </c>
      <c r="I26" s="60">
        <v>58.08488</v>
      </c>
      <c r="J26" s="60">
        <v>35.71066346</v>
      </c>
      <c r="K26" s="60">
        <v>23.5371388</v>
      </c>
      <c r="L26" s="60">
        <v>62.28499729</v>
      </c>
      <c r="M26" s="60">
        <v>26.51201562</v>
      </c>
      <c r="N26" s="60">
        <v>28.48882707733628</v>
      </c>
      <c r="O26" s="60">
        <v>726.2089692873362</v>
      </c>
      <c r="P26" s="57">
        <f t="shared" si="0"/>
        <v>24</v>
      </c>
      <c r="Q26" s="60">
        <v>126.608235</v>
      </c>
      <c r="R26" s="60">
        <v>89.73051</v>
      </c>
      <c r="S26" s="60">
        <v>45.46551</v>
      </c>
      <c r="T26" s="60">
        <v>16.11031</v>
      </c>
      <c r="U26" s="60">
        <v>26.91091</v>
      </c>
      <c r="V26" s="60">
        <v>1.24378</v>
      </c>
      <c r="W26" s="60">
        <v>300.07593417</v>
      </c>
      <c r="X26" s="60">
        <v>7.22133</v>
      </c>
      <c r="Y26" s="60">
        <v>17.53852972</v>
      </c>
      <c r="Z26" s="60">
        <v>4.01016</v>
      </c>
      <c r="AA26" s="60">
        <v>139.00694515</v>
      </c>
      <c r="AB26" s="60">
        <v>39.48874225</v>
      </c>
      <c r="AC26" s="60">
        <v>41.307730082778235</v>
      </c>
      <c r="AD26" s="60">
        <v>764.9881163727782</v>
      </c>
    </row>
    <row r="27" spans="2:30" ht="15">
      <c r="B27" s="57" t="s">
        <v>23</v>
      </c>
      <c r="C27" s="60">
        <v>312.68005999999997</v>
      </c>
      <c r="D27" s="60">
        <v>167.29074</v>
      </c>
      <c r="E27" s="60">
        <v>89.93297</v>
      </c>
      <c r="F27" s="60">
        <v>52.48166</v>
      </c>
      <c r="G27" s="60">
        <v>2.97469</v>
      </c>
      <c r="H27" s="60">
        <v>241.15780555</v>
      </c>
      <c r="I27" s="60">
        <v>62.0887</v>
      </c>
      <c r="J27" s="60">
        <v>56.57004864</v>
      </c>
      <c r="K27" s="60">
        <v>33.13607997</v>
      </c>
      <c r="L27" s="60">
        <v>68.70531070999999</v>
      </c>
      <c r="M27" s="60">
        <v>23.66966731</v>
      </c>
      <c r="N27" s="60">
        <v>30.21873293943721</v>
      </c>
      <c r="O27" s="60">
        <v>828.2264051194371</v>
      </c>
      <c r="P27" s="57">
        <f t="shared" si="0"/>
        <v>25</v>
      </c>
      <c r="Q27" s="60">
        <v>113.707996</v>
      </c>
      <c r="R27" s="60">
        <v>103.13146</v>
      </c>
      <c r="S27" s="60">
        <v>48.54809</v>
      </c>
      <c r="T27" s="60">
        <v>24.78391</v>
      </c>
      <c r="U27" s="60">
        <v>28.26963</v>
      </c>
      <c r="V27" s="60">
        <v>1.52983</v>
      </c>
      <c r="W27" s="60">
        <v>319.11039229</v>
      </c>
      <c r="X27" s="60">
        <v>7.55598</v>
      </c>
      <c r="Y27" s="60">
        <v>17.78034176</v>
      </c>
      <c r="Z27" s="60">
        <v>4.210668</v>
      </c>
      <c r="AA27" s="60">
        <v>150.9809704</v>
      </c>
      <c r="AB27" s="60">
        <v>41.68974506</v>
      </c>
      <c r="AC27" s="60">
        <v>41.695284676966544</v>
      </c>
      <c r="AD27" s="60">
        <v>799.8628381869667</v>
      </c>
    </row>
    <row r="28" spans="1:30" ht="15">
      <c r="A28" s="57">
        <v>2014</v>
      </c>
      <c r="B28" s="57" t="s">
        <v>20</v>
      </c>
      <c r="C28" s="60">
        <v>294.91413</v>
      </c>
      <c r="D28" s="60">
        <v>162.97291</v>
      </c>
      <c r="E28" s="60">
        <v>80.42849</v>
      </c>
      <c r="F28" s="60">
        <v>47.5997</v>
      </c>
      <c r="G28" s="60">
        <v>3.91303</v>
      </c>
      <c r="H28" s="60">
        <v>165.6736</v>
      </c>
      <c r="I28" s="60">
        <v>55.78201</v>
      </c>
      <c r="J28" s="60">
        <v>63.73873</v>
      </c>
      <c r="K28" s="60">
        <v>30.72065</v>
      </c>
      <c r="L28" s="60">
        <v>56.66216</v>
      </c>
      <c r="M28" s="60">
        <v>30.18793</v>
      </c>
      <c r="N28" s="60">
        <v>21.970087456604382</v>
      </c>
      <c r="O28" s="60">
        <v>719.6492974566044</v>
      </c>
      <c r="P28" s="57">
        <f t="shared" si="0"/>
        <v>26</v>
      </c>
      <c r="Q28" s="60">
        <v>123.58806</v>
      </c>
      <c r="R28" s="60">
        <v>92.55339000000001</v>
      </c>
      <c r="S28" s="60">
        <v>49.234</v>
      </c>
      <c r="T28" s="60">
        <v>15.13917</v>
      </c>
      <c r="U28" s="60">
        <v>27.16598</v>
      </c>
      <c r="V28" s="60">
        <v>1.01424</v>
      </c>
      <c r="W28" s="60">
        <v>311.72826</v>
      </c>
      <c r="X28" s="60">
        <v>7.14308</v>
      </c>
      <c r="Y28" s="60">
        <v>14.43721</v>
      </c>
      <c r="Z28" s="60">
        <v>3.4749</v>
      </c>
      <c r="AA28" s="60">
        <v>156.75495999999998</v>
      </c>
      <c r="AB28" s="60">
        <v>51.020810000000004</v>
      </c>
      <c r="AC28" s="60">
        <v>42.84931538750707</v>
      </c>
      <c r="AD28" s="60">
        <v>803.5499853875071</v>
      </c>
    </row>
    <row r="29" spans="2:30" ht="15">
      <c r="B29" s="57" t="s">
        <v>21</v>
      </c>
      <c r="C29" s="60">
        <v>315.84909000000005</v>
      </c>
      <c r="D29" s="60">
        <v>170.97899</v>
      </c>
      <c r="E29" s="60">
        <v>88.81477</v>
      </c>
      <c r="F29" s="60">
        <v>51.49437</v>
      </c>
      <c r="G29" s="60">
        <v>4.56096</v>
      </c>
      <c r="H29" s="60">
        <v>193.06569</v>
      </c>
      <c r="I29" s="60">
        <v>69.81214</v>
      </c>
      <c r="J29" s="60">
        <v>44.94067</v>
      </c>
      <c r="K29" s="60">
        <v>33.98622</v>
      </c>
      <c r="L29" s="60">
        <v>65.18764</v>
      </c>
      <c r="M29" s="60">
        <v>30.199270000000002</v>
      </c>
      <c r="N29" s="60">
        <v>27.474729997597013</v>
      </c>
      <c r="O29" s="60">
        <v>780.515449997597</v>
      </c>
      <c r="P29" s="57">
        <f t="shared" si="0"/>
        <v>27</v>
      </c>
      <c r="Q29" s="60">
        <v>117.17346</v>
      </c>
      <c r="R29" s="60">
        <v>105.75109</v>
      </c>
      <c r="S29" s="60">
        <v>56.9595</v>
      </c>
      <c r="T29" s="60">
        <v>17.5775</v>
      </c>
      <c r="U29" s="60">
        <v>30.25558</v>
      </c>
      <c r="V29" s="60">
        <v>0.95851</v>
      </c>
      <c r="W29" s="60">
        <v>243.30999</v>
      </c>
      <c r="X29" s="60">
        <v>8.31458</v>
      </c>
      <c r="Y29" s="60">
        <v>15.73346</v>
      </c>
      <c r="Z29" s="60">
        <v>3.6204</v>
      </c>
      <c r="AA29" s="60">
        <v>169.66454000000002</v>
      </c>
      <c r="AB29" s="60">
        <v>45.91422</v>
      </c>
      <c r="AC29" s="60">
        <v>44.11286744563709</v>
      </c>
      <c r="AD29" s="60">
        <v>753.5946074456372</v>
      </c>
    </row>
    <row r="30" spans="2:30" ht="15">
      <c r="B30" s="57" t="s">
        <v>22</v>
      </c>
      <c r="C30" s="60">
        <v>326.36886</v>
      </c>
      <c r="D30" s="60">
        <v>173.78444</v>
      </c>
      <c r="E30" s="60">
        <v>92.32842</v>
      </c>
      <c r="F30" s="60">
        <v>55.79349</v>
      </c>
      <c r="G30" s="60">
        <v>4.46251</v>
      </c>
      <c r="H30" s="60">
        <v>217.45971</v>
      </c>
      <c r="I30" s="60">
        <v>63.73995</v>
      </c>
      <c r="J30" s="60">
        <v>42.19234</v>
      </c>
      <c r="K30" s="60">
        <v>35.4587</v>
      </c>
      <c r="L30" s="60">
        <v>67.58178</v>
      </c>
      <c r="M30" s="60">
        <v>29.607200000000002</v>
      </c>
      <c r="N30" s="60">
        <v>26.65991603333353</v>
      </c>
      <c r="O30" s="60">
        <v>809.0684560333336</v>
      </c>
      <c r="P30" s="57">
        <f t="shared" si="0"/>
        <v>28</v>
      </c>
      <c r="Q30" s="60">
        <v>151.27964</v>
      </c>
      <c r="R30" s="60">
        <v>98.65048</v>
      </c>
      <c r="S30" s="60">
        <v>51.56911</v>
      </c>
      <c r="T30" s="60">
        <v>16.17403</v>
      </c>
      <c r="U30" s="60">
        <v>30.00519</v>
      </c>
      <c r="V30" s="60">
        <v>0.90215</v>
      </c>
      <c r="W30" s="60">
        <v>288.99008</v>
      </c>
      <c r="X30" s="60">
        <v>7.58363</v>
      </c>
      <c r="Y30" s="60">
        <v>15.60717</v>
      </c>
      <c r="Z30" s="60">
        <v>3.8668</v>
      </c>
      <c r="AA30" s="60">
        <v>159.61305</v>
      </c>
      <c r="AB30" s="60">
        <v>47.21928</v>
      </c>
      <c r="AC30" s="60">
        <v>44.580602332953575</v>
      </c>
      <c r="AD30" s="60">
        <v>817.3907323329537</v>
      </c>
    </row>
    <row r="31" spans="2:30" ht="15">
      <c r="B31" s="57" t="s">
        <v>23</v>
      </c>
      <c r="C31" s="60">
        <v>338.92156</v>
      </c>
      <c r="D31" s="60">
        <v>183.16871</v>
      </c>
      <c r="E31" s="60">
        <v>98.07601</v>
      </c>
      <c r="F31" s="60">
        <v>54.65711</v>
      </c>
      <c r="G31" s="60">
        <v>3.01973</v>
      </c>
      <c r="H31" s="60">
        <v>205.93474</v>
      </c>
      <c r="I31" s="60">
        <v>61.91231</v>
      </c>
      <c r="J31" s="60">
        <v>45.43083</v>
      </c>
      <c r="K31" s="60">
        <v>34.67599</v>
      </c>
      <c r="L31" s="60">
        <v>69.0118</v>
      </c>
      <c r="M31" s="60">
        <v>25.12724</v>
      </c>
      <c r="N31" s="60">
        <v>32.228574106346294</v>
      </c>
      <c r="O31" s="60">
        <v>813.2430441063464</v>
      </c>
      <c r="P31" s="57">
        <f t="shared" si="0"/>
        <v>29</v>
      </c>
      <c r="Q31" s="60">
        <v>112.19086</v>
      </c>
      <c r="R31" s="60">
        <v>114.64558</v>
      </c>
      <c r="S31" s="60">
        <v>57.62591</v>
      </c>
      <c r="T31" s="60">
        <v>25.09748</v>
      </c>
      <c r="U31" s="60">
        <v>30.81253</v>
      </c>
      <c r="V31" s="60">
        <v>1.10966</v>
      </c>
      <c r="W31" s="60">
        <v>319.49166</v>
      </c>
      <c r="X31" s="60">
        <v>9.53431</v>
      </c>
      <c r="Y31" s="60">
        <v>15.7422</v>
      </c>
      <c r="Z31" s="60">
        <v>4.2535</v>
      </c>
      <c r="AA31" s="60">
        <v>158.77272</v>
      </c>
      <c r="AB31" s="60">
        <v>43.379220000000004</v>
      </c>
      <c r="AC31" s="60">
        <v>44.06873322417299</v>
      </c>
      <c r="AD31" s="60">
        <v>822.0787832241731</v>
      </c>
    </row>
    <row r="32" spans="1:30" ht="15">
      <c r="A32" s="57">
        <v>2015</v>
      </c>
      <c r="B32" s="57" t="s">
        <v>20</v>
      </c>
      <c r="C32" s="60">
        <v>297.48018841000004</v>
      </c>
      <c r="D32" s="60">
        <v>162.11096259</v>
      </c>
      <c r="E32" s="60">
        <v>83.09376116</v>
      </c>
      <c r="F32" s="60">
        <v>48.67994648</v>
      </c>
      <c r="G32" s="60">
        <v>3.59551818</v>
      </c>
      <c r="H32" s="60">
        <v>172.23685819</v>
      </c>
      <c r="I32" s="60">
        <v>55.59870038</v>
      </c>
      <c r="J32" s="60">
        <v>39.76439264</v>
      </c>
      <c r="K32" s="60">
        <v>30.74936265</v>
      </c>
      <c r="L32" s="60">
        <v>61.07497441</v>
      </c>
      <c r="M32" s="60">
        <v>34.77018176</v>
      </c>
      <c r="N32" s="60">
        <v>22.235775538160667</v>
      </c>
      <c r="O32" s="60">
        <v>713.9104339781605</v>
      </c>
      <c r="P32" s="57">
        <f t="shared" si="0"/>
        <v>30</v>
      </c>
      <c r="Q32" s="60">
        <v>108.39767628</v>
      </c>
      <c r="R32" s="60">
        <v>104.81249928</v>
      </c>
      <c r="S32" s="60">
        <v>58.20919496</v>
      </c>
      <c r="T32" s="60">
        <v>16.41306807</v>
      </c>
      <c r="U32" s="60">
        <v>29.17363264</v>
      </c>
      <c r="V32" s="60">
        <v>1.01660361</v>
      </c>
      <c r="W32" s="60">
        <v>319.9272807</v>
      </c>
      <c r="X32" s="60">
        <v>8.74429402</v>
      </c>
      <c r="Y32" s="60">
        <v>16.50896286</v>
      </c>
      <c r="Z32" s="60">
        <v>4.2463</v>
      </c>
      <c r="AA32" s="60">
        <v>152.25634314</v>
      </c>
      <c r="AB32" s="60">
        <v>42.830533849999995</v>
      </c>
      <c r="AC32" s="60">
        <v>35.29584133718788</v>
      </c>
      <c r="AD32" s="60">
        <v>793.0197314671879</v>
      </c>
    </row>
    <row r="33" spans="2:30" ht="15">
      <c r="B33" s="57" t="s">
        <v>21</v>
      </c>
      <c r="C33" s="60">
        <v>327.84339574999996</v>
      </c>
      <c r="D33" s="60">
        <v>179.22159789</v>
      </c>
      <c r="E33" s="60">
        <v>90.73474393</v>
      </c>
      <c r="F33" s="60">
        <v>54.45806402</v>
      </c>
      <c r="G33" s="60">
        <v>3.42898991</v>
      </c>
      <c r="H33" s="60">
        <v>187.18128964</v>
      </c>
      <c r="I33" s="60">
        <v>64.53849196</v>
      </c>
      <c r="J33" s="60">
        <v>41.22896879</v>
      </c>
      <c r="K33" s="60">
        <v>36.72018033</v>
      </c>
      <c r="L33" s="60">
        <v>63.0065094</v>
      </c>
      <c r="M33" s="60">
        <v>35.51021081</v>
      </c>
      <c r="N33" s="60">
        <v>26.670367578161326</v>
      </c>
      <c r="O33" s="60">
        <v>782.6994142581611</v>
      </c>
      <c r="P33" s="57">
        <f t="shared" si="0"/>
        <v>31</v>
      </c>
      <c r="Q33" s="60">
        <v>108.5162371</v>
      </c>
      <c r="R33" s="60">
        <v>118.33103668</v>
      </c>
      <c r="S33" s="60">
        <v>62.82822493</v>
      </c>
      <c r="T33" s="60">
        <v>19.11681253</v>
      </c>
      <c r="U33" s="60">
        <v>35.42523006</v>
      </c>
      <c r="V33" s="60">
        <v>0.96076916</v>
      </c>
      <c r="W33" s="60">
        <v>251.94593886</v>
      </c>
      <c r="X33" s="60">
        <v>9.08696358</v>
      </c>
      <c r="Y33" s="60">
        <v>20.66593769</v>
      </c>
      <c r="Z33" s="60">
        <v>4.20387</v>
      </c>
      <c r="AA33" s="60">
        <v>162.97987576999998</v>
      </c>
      <c r="AB33" s="60">
        <v>50.86238135</v>
      </c>
      <c r="AC33" s="60">
        <v>44.89719927841604</v>
      </c>
      <c r="AD33" s="60">
        <v>771.4894403084159</v>
      </c>
    </row>
    <row r="34" spans="2:30" ht="15">
      <c r="B34" s="57" t="s">
        <v>22</v>
      </c>
      <c r="C34" s="60">
        <v>341.59846115000005</v>
      </c>
      <c r="D34" s="60">
        <v>183.99884028</v>
      </c>
      <c r="E34" s="60">
        <v>94.74659498</v>
      </c>
      <c r="F34" s="60">
        <v>59.30144938</v>
      </c>
      <c r="G34" s="60">
        <v>3.55157651</v>
      </c>
      <c r="H34" s="60">
        <v>207.90093417</v>
      </c>
      <c r="I34" s="60">
        <v>68.64511306</v>
      </c>
      <c r="J34" s="60">
        <v>41.98968444</v>
      </c>
      <c r="K34" s="60">
        <v>34.19775366</v>
      </c>
      <c r="L34" s="60">
        <v>64.58484318</v>
      </c>
      <c r="M34" s="60">
        <v>32.46304224</v>
      </c>
      <c r="N34" s="60">
        <v>28.152188348466872</v>
      </c>
      <c r="O34" s="60">
        <v>819.532020248467</v>
      </c>
      <c r="P34" s="57">
        <f t="shared" si="0"/>
        <v>32</v>
      </c>
      <c r="Q34" s="60">
        <v>147.69805164</v>
      </c>
      <c r="R34" s="60">
        <v>110.51670694</v>
      </c>
      <c r="S34" s="60">
        <v>58.94631796</v>
      </c>
      <c r="T34" s="60">
        <v>17.67874819</v>
      </c>
      <c r="U34" s="60">
        <v>32.98737275</v>
      </c>
      <c r="V34" s="60">
        <v>0.90426804</v>
      </c>
      <c r="W34" s="60">
        <v>276.16006781</v>
      </c>
      <c r="X34" s="60">
        <v>7.77423193</v>
      </c>
      <c r="Y34" s="60">
        <v>23.35552008</v>
      </c>
      <c r="Z34" s="60">
        <v>3.9936765</v>
      </c>
      <c r="AA34" s="60">
        <v>165.22220694</v>
      </c>
      <c r="AB34" s="60">
        <v>55.64054374</v>
      </c>
      <c r="AC34" s="60">
        <v>38.025343157195856</v>
      </c>
      <c r="AD34" s="60">
        <v>828.3863487371958</v>
      </c>
    </row>
    <row r="35" spans="2:30" ht="15">
      <c r="B35" s="57" t="s">
        <v>23</v>
      </c>
      <c r="C35" s="60">
        <v>344.59728903</v>
      </c>
      <c r="D35" s="60">
        <v>179.46960039</v>
      </c>
      <c r="E35" s="60">
        <v>100.16888273</v>
      </c>
      <c r="F35" s="60">
        <v>61.64648054</v>
      </c>
      <c r="G35" s="60">
        <v>3.31232537</v>
      </c>
      <c r="H35" s="60">
        <v>186.82293599</v>
      </c>
      <c r="I35" s="60">
        <v>62.87943378</v>
      </c>
      <c r="J35" s="60">
        <v>43.91643331</v>
      </c>
      <c r="K35" s="60">
        <v>51.39128234</v>
      </c>
      <c r="L35" s="60">
        <v>89.38856127999999</v>
      </c>
      <c r="M35" s="60">
        <v>31.130455920000003</v>
      </c>
      <c r="N35" s="60">
        <v>35.609048879473804</v>
      </c>
      <c r="O35" s="60">
        <v>845.7354405294737</v>
      </c>
      <c r="P35" s="57">
        <f t="shared" si="0"/>
        <v>33</v>
      </c>
      <c r="Q35" s="60">
        <v>119.25719112</v>
      </c>
      <c r="R35" s="60">
        <v>123.98093241000001</v>
      </c>
      <c r="S35" s="60">
        <v>63.14343984</v>
      </c>
      <c r="T35" s="60">
        <v>27.27099245</v>
      </c>
      <c r="U35" s="60">
        <v>32.45422793</v>
      </c>
      <c r="V35" s="60">
        <v>1.11227219</v>
      </c>
      <c r="W35" s="60">
        <v>321.21670993</v>
      </c>
      <c r="X35" s="60">
        <v>9.85961737</v>
      </c>
      <c r="Y35" s="60">
        <v>21.0664325</v>
      </c>
      <c r="Z35" s="60">
        <v>4.03361327</v>
      </c>
      <c r="AA35" s="60">
        <v>157.9621902</v>
      </c>
      <c r="AB35" s="60">
        <v>50.209834889999996</v>
      </c>
      <c r="AC35" s="60">
        <v>42.10445618792995</v>
      </c>
      <c r="AD35" s="60">
        <v>849.69097787793</v>
      </c>
    </row>
    <row r="36" spans="1:30" ht="15">
      <c r="A36" s="57">
        <v>2016</v>
      </c>
      <c r="B36" s="57" t="s">
        <v>20</v>
      </c>
      <c r="C36" s="60">
        <v>312.97648999999996</v>
      </c>
      <c r="D36" s="60">
        <v>169.5551</v>
      </c>
      <c r="E36" s="60">
        <v>84.30216</v>
      </c>
      <c r="F36" s="60">
        <v>57.12066</v>
      </c>
      <c r="G36" s="60">
        <v>1.99857</v>
      </c>
      <c r="H36" s="60">
        <v>188.44078</v>
      </c>
      <c r="I36" s="60">
        <v>54.85651</v>
      </c>
      <c r="J36" s="60">
        <v>43.99221</v>
      </c>
      <c r="K36" s="60">
        <v>41.87131</v>
      </c>
      <c r="L36" s="60">
        <v>60.94276</v>
      </c>
      <c r="M36" s="60">
        <v>25.26833</v>
      </c>
      <c r="N36" s="60">
        <v>21.298893920162346</v>
      </c>
      <c r="O36" s="60">
        <v>749.6472839201622</v>
      </c>
      <c r="P36" s="57">
        <f t="shared" si="0"/>
        <v>34</v>
      </c>
      <c r="Q36" s="60">
        <v>134.97789</v>
      </c>
      <c r="R36" s="60">
        <v>107.16875999999999</v>
      </c>
      <c r="S36" s="60">
        <v>58.21402</v>
      </c>
      <c r="T36" s="60">
        <v>16.91506</v>
      </c>
      <c r="U36" s="60">
        <v>31.21977</v>
      </c>
      <c r="V36" s="60">
        <v>0.81991</v>
      </c>
      <c r="W36" s="60">
        <v>351.52782</v>
      </c>
      <c r="X36" s="60">
        <v>8.68587</v>
      </c>
      <c r="Y36" s="60">
        <v>21.18388</v>
      </c>
      <c r="Z36" s="60">
        <v>3.33881</v>
      </c>
      <c r="AA36" s="60">
        <v>160.08405</v>
      </c>
      <c r="AB36" s="60">
        <v>54.02005</v>
      </c>
      <c r="AC36" s="60">
        <v>32.146905202559786</v>
      </c>
      <c r="AD36" s="60">
        <v>873.1340352025599</v>
      </c>
    </row>
    <row r="37" spans="2:30" ht="15">
      <c r="B37" s="57" t="s">
        <v>21</v>
      </c>
      <c r="C37" s="60">
        <v>335.98790999999994</v>
      </c>
      <c r="D37" s="60">
        <v>177.36451</v>
      </c>
      <c r="E37" s="60">
        <v>94.7379</v>
      </c>
      <c r="F37" s="60">
        <v>61.63208</v>
      </c>
      <c r="G37" s="60">
        <v>2.25342</v>
      </c>
      <c r="H37" s="60">
        <v>180.28705</v>
      </c>
      <c r="I37" s="60">
        <v>57.73416</v>
      </c>
      <c r="J37" s="60">
        <v>43.44837</v>
      </c>
      <c r="K37" s="60">
        <v>38.77784</v>
      </c>
      <c r="L37" s="60">
        <v>66.9945</v>
      </c>
      <c r="M37" s="60">
        <v>24.64968</v>
      </c>
      <c r="N37" s="60">
        <v>24.946949686110077</v>
      </c>
      <c r="O37" s="60">
        <v>772.82645968611</v>
      </c>
      <c r="P37" s="57">
        <f t="shared" si="0"/>
        <v>35</v>
      </c>
      <c r="Q37" s="60">
        <v>123.0585</v>
      </c>
      <c r="R37" s="60">
        <v>118.29388</v>
      </c>
      <c r="S37" s="60">
        <v>62.84521</v>
      </c>
      <c r="T37" s="60">
        <v>19.69159</v>
      </c>
      <c r="U37" s="60">
        <v>35.23389</v>
      </c>
      <c r="V37" s="60">
        <v>0.52319</v>
      </c>
      <c r="W37" s="60">
        <v>251.59417</v>
      </c>
      <c r="X37" s="60">
        <v>9.58739</v>
      </c>
      <c r="Y37" s="60">
        <v>25.05808</v>
      </c>
      <c r="Z37" s="60">
        <v>3.3722</v>
      </c>
      <c r="AA37" s="60">
        <v>178.39933</v>
      </c>
      <c r="AB37" s="60">
        <v>61.82542</v>
      </c>
      <c r="AC37" s="60">
        <v>35.742615348014496</v>
      </c>
      <c r="AD37" s="60">
        <v>806.9315853480146</v>
      </c>
    </row>
    <row r="38" spans="2:30" ht="15">
      <c r="B38" s="57" t="s">
        <v>22</v>
      </c>
      <c r="C38" s="60">
        <v>349.5392</v>
      </c>
      <c r="D38" s="60">
        <v>185.26601</v>
      </c>
      <c r="E38" s="60">
        <v>99.5465</v>
      </c>
      <c r="F38" s="60">
        <v>62.2409</v>
      </c>
      <c r="G38" s="60">
        <v>2.48579</v>
      </c>
      <c r="H38" s="60">
        <v>193.58359</v>
      </c>
      <c r="I38" s="60">
        <v>57.20284</v>
      </c>
      <c r="J38" s="60">
        <v>44.0115</v>
      </c>
      <c r="K38" s="60">
        <v>41.98763</v>
      </c>
      <c r="L38" s="60">
        <v>70.225</v>
      </c>
      <c r="M38" s="60">
        <v>24.634700000000002</v>
      </c>
      <c r="N38" s="60">
        <v>26.106031755016765</v>
      </c>
      <c r="O38" s="60">
        <v>807.2904917550167</v>
      </c>
      <c r="P38" s="57">
        <f t="shared" si="0"/>
        <v>36</v>
      </c>
      <c r="Q38" s="60">
        <v>165.29532</v>
      </c>
      <c r="R38" s="60">
        <v>110.08659</v>
      </c>
      <c r="S38" s="60">
        <v>57.79167</v>
      </c>
      <c r="T38" s="60">
        <v>18.1953</v>
      </c>
      <c r="U38" s="60">
        <v>33.67654</v>
      </c>
      <c r="V38" s="60">
        <v>0.42308</v>
      </c>
      <c r="W38" s="60">
        <v>283.28874</v>
      </c>
      <c r="X38" s="60">
        <v>8.18774</v>
      </c>
      <c r="Y38" s="60">
        <v>20.1888</v>
      </c>
      <c r="Z38" s="60">
        <v>3.43833</v>
      </c>
      <c r="AA38" s="60">
        <v>152.17662</v>
      </c>
      <c r="AB38" s="60">
        <v>50.01782</v>
      </c>
      <c r="AC38" s="60">
        <v>37.91204096599345</v>
      </c>
      <c r="AD38" s="60">
        <v>830.5920009659934</v>
      </c>
    </row>
    <row r="39" spans="2:30" ht="15">
      <c r="B39" s="57" t="s">
        <v>23</v>
      </c>
      <c r="C39" s="60">
        <v>363.15481</v>
      </c>
      <c r="D39" s="60">
        <v>185.31749</v>
      </c>
      <c r="E39" s="60">
        <v>106.30722</v>
      </c>
      <c r="F39" s="60">
        <v>66.72974</v>
      </c>
      <c r="G39" s="60">
        <v>4.80036</v>
      </c>
      <c r="H39" s="60">
        <v>191.50582</v>
      </c>
      <c r="I39" s="60">
        <v>67.02474</v>
      </c>
      <c r="J39" s="60">
        <v>45.17585</v>
      </c>
      <c r="K39" s="60">
        <v>47.74701</v>
      </c>
      <c r="L39" s="60">
        <v>82.91741</v>
      </c>
      <c r="M39" s="60">
        <v>28.35931</v>
      </c>
      <c r="N39" s="60">
        <v>36.233902348710814</v>
      </c>
      <c r="O39" s="60">
        <v>862.1188523487108</v>
      </c>
      <c r="P39" s="57">
        <f t="shared" si="0"/>
        <v>37</v>
      </c>
      <c r="Q39" s="60">
        <v>109.30524</v>
      </c>
      <c r="R39" s="60">
        <v>127.05436</v>
      </c>
      <c r="S39" s="60">
        <v>61.54046</v>
      </c>
      <c r="T39" s="60">
        <v>28.55737</v>
      </c>
      <c r="U39" s="60">
        <v>36.14124</v>
      </c>
      <c r="V39" s="60">
        <v>0.81529</v>
      </c>
      <c r="W39" s="60">
        <v>314.15928</v>
      </c>
      <c r="X39" s="60">
        <v>9.4623</v>
      </c>
      <c r="Y39" s="60">
        <v>29.28229</v>
      </c>
      <c r="Z39" s="60">
        <v>3.92041</v>
      </c>
      <c r="AA39" s="60">
        <v>183.1667</v>
      </c>
      <c r="AB39" s="60">
        <v>87.34235</v>
      </c>
      <c r="AC39" s="60">
        <v>39.761136483432274</v>
      </c>
      <c r="AD39" s="60">
        <v>903.4540664834324</v>
      </c>
    </row>
    <row r="40" spans="1:30" ht="15">
      <c r="A40" s="57">
        <v>2017</v>
      </c>
      <c r="B40" s="57" t="s">
        <v>20</v>
      </c>
      <c r="C40" s="60">
        <v>329.05458999999996</v>
      </c>
      <c r="D40" s="60">
        <v>179.52533</v>
      </c>
      <c r="E40" s="60">
        <v>89.83496</v>
      </c>
      <c r="F40" s="60">
        <v>56.16447</v>
      </c>
      <c r="G40" s="60">
        <v>3.52983</v>
      </c>
      <c r="H40" s="60">
        <v>188.83084</v>
      </c>
      <c r="I40" s="60">
        <v>60.70856</v>
      </c>
      <c r="J40" s="60">
        <v>50.22276</v>
      </c>
      <c r="K40" s="60">
        <v>40.55377</v>
      </c>
      <c r="L40" s="60">
        <v>65.19066</v>
      </c>
      <c r="M40" s="60">
        <v>15.97648</v>
      </c>
      <c r="N40" s="60">
        <v>20.822395762534534</v>
      </c>
      <c r="O40" s="60">
        <v>771.3600557625344</v>
      </c>
      <c r="P40" s="57">
        <f t="shared" si="0"/>
        <v>38</v>
      </c>
      <c r="Q40" s="60">
        <v>154.93693</v>
      </c>
      <c r="R40" s="60">
        <v>110.67192999999999</v>
      </c>
      <c r="S40" s="60">
        <v>56.9953</v>
      </c>
      <c r="T40" s="60">
        <v>20.8863</v>
      </c>
      <c r="U40" s="60">
        <v>32.19225</v>
      </c>
      <c r="V40" s="60">
        <v>0.59808</v>
      </c>
      <c r="W40" s="60">
        <v>337.46226</v>
      </c>
      <c r="X40" s="60">
        <v>9.09748</v>
      </c>
      <c r="Y40" s="60">
        <v>22.93001</v>
      </c>
      <c r="Z40" s="60">
        <v>3.70117</v>
      </c>
      <c r="AA40" s="60">
        <v>183.83847</v>
      </c>
      <c r="AB40" s="60">
        <v>53.30591</v>
      </c>
      <c r="AC40" s="60">
        <v>34.041717087447424</v>
      </c>
      <c r="AD40" s="60">
        <v>909.9858770874476</v>
      </c>
    </row>
    <row r="41" spans="2:30" ht="15">
      <c r="B41" s="57" t="s">
        <v>21</v>
      </c>
      <c r="C41" s="60">
        <v>338.65253</v>
      </c>
      <c r="D41" s="60">
        <v>179.53404</v>
      </c>
      <c r="E41" s="60">
        <v>96.54568</v>
      </c>
      <c r="F41" s="60">
        <v>59.44186</v>
      </c>
      <c r="G41" s="60">
        <v>3.13095</v>
      </c>
      <c r="H41" s="60">
        <v>188.71857</v>
      </c>
      <c r="I41" s="60">
        <v>64.98804</v>
      </c>
      <c r="J41" s="60">
        <v>60.85921</v>
      </c>
      <c r="K41" s="60">
        <v>50.31337</v>
      </c>
      <c r="L41" s="60">
        <v>62.0912</v>
      </c>
      <c r="M41" s="60">
        <v>13.14709</v>
      </c>
      <c r="N41" s="60">
        <v>24.83467278308956</v>
      </c>
      <c r="O41" s="60">
        <v>803.6046827830895</v>
      </c>
      <c r="P41" s="57">
        <f t="shared" si="0"/>
        <v>39</v>
      </c>
      <c r="Q41" s="60">
        <v>157.39842</v>
      </c>
      <c r="R41" s="60">
        <v>119.76152</v>
      </c>
      <c r="S41" s="60">
        <v>63.23656</v>
      </c>
      <c r="T41" s="60">
        <v>22.44841</v>
      </c>
      <c r="U41" s="60">
        <v>33.97988</v>
      </c>
      <c r="V41" s="60">
        <v>0.09667</v>
      </c>
      <c r="W41" s="60">
        <v>269.14805</v>
      </c>
      <c r="X41" s="60">
        <v>10.04457</v>
      </c>
      <c r="Y41" s="60">
        <v>30.36861</v>
      </c>
      <c r="Z41" s="60">
        <v>3.73818</v>
      </c>
      <c r="AA41" s="60">
        <v>202.01664</v>
      </c>
      <c r="AB41" s="60">
        <v>85.10113000000001</v>
      </c>
      <c r="AC41" s="60">
        <v>34.61926979053582</v>
      </c>
      <c r="AD41" s="60">
        <v>912.1963897905359</v>
      </c>
    </row>
    <row r="42" spans="2:30" ht="15">
      <c r="B42" s="57" t="s">
        <v>22</v>
      </c>
      <c r="C42" s="60">
        <v>353.36398</v>
      </c>
      <c r="D42" s="60">
        <v>188.30019</v>
      </c>
      <c r="E42" s="60">
        <v>102.45432</v>
      </c>
      <c r="F42" s="60">
        <v>59.97894</v>
      </c>
      <c r="G42" s="60">
        <v>2.63053</v>
      </c>
      <c r="H42" s="60">
        <v>194.06597</v>
      </c>
      <c r="I42" s="60">
        <v>66.6808</v>
      </c>
      <c r="J42" s="60">
        <v>50.59708</v>
      </c>
      <c r="K42" s="60">
        <v>48.41403</v>
      </c>
      <c r="L42" s="60">
        <v>66.50354</v>
      </c>
      <c r="M42" s="60">
        <v>16.504170000000002</v>
      </c>
      <c r="N42" s="60">
        <v>28.080701878401435</v>
      </c>
      <c r="O42" s="60">
        <v>824.2102718784015</v>
      </c>
      <c r="P42" s="57">
        <f t="shared" si="0"/>
        <v>40</v>
      </c>
      <c r="Q42" s="60">
        <v>171.81762</v>
      </c>
      <c r="R42" s="60">
        <v>102.49117</v>
      </c>
      <c r="S42" s="60">
        <v>54.0189</v>
      </c>
      <c r="T42" s="60">
        <v>20.13238</v>
      </c>
      <c r="U42" s="60">
        <v>27.68276</v>
      </c>
      <c r="V42" s="60">
        <v>0.65713</v>
      </c>
      <c r="W42" s="60">
        <v>288.88927</v>
      </c>
      <c r="X42" s="60">
        <v>6.86536</v>
      </c>
      <c r="Y42" s="60">
        <v>29.12806</v>
      </c>
      <c r="Z42" s="60">
        <v>3.81149</v>
      </c>
      <c r="AA42" s="60">
        <v>189.285</v>
      </c>
      <c r="AB42" s="60">
        <v>73.09188999999999</v>
      </c>
      <c r="AC42" s="60">
        <v>34.44799861347801</v>
      </c>
      <c r="AD42" s="60">
        <v>899.827858613478</v>
      </c>
    </row>
    <row r="43" spans="2:30" ht="15">
      <c r="B43" s="57" t="s">
        <v>23</v>
      </c>
      <c r="C43" s="60">
        <v>373.62653</v>
      </c>
      <c r="D43" s="60">
        <v>199.74875</v>
      </c>
      <c r="E43" s="60">
        <v>108.61733</v>
      </c>
      <c r="F43" s="60">
        <v>64.72713</v>
      </c>
      <c r="G43" s="60">
        <v>0.53332</v>
      </c>
      <c r="H43" s="60">
        <v>203.06722</v>
      </c>
      <c r="I43" s="60">
        <v>78.71203</v>
      </c>
      <c r="J43" s="60">
        <v>51.83746</v>
      </c>
      <c r="K43" s="60">
        <v>55.60407</v>
      </c>
      <c r="L43" s="60">
        <v>86.48464000000001</v>
      </c>
      <c r="M43" s="60">
        <v>26.5439</v>
      </c>
      <c r="N43" s="60">
        <v>33.59609338597446</v>
      </c>
      <c r="O43" s="60">
        <v>909.4719433859744</v>
      </c>
      <c r="P43" s="57">
        <f t="shared" si="0"/>
        <v>41</v>
      </c>
      <c r="Q43" s="60">
        <v>138.86173</v>
      </c>
      <c r="R43" s="60">
        <v>111.01266000000001</v>
      </c>
      <c r="S43" s="60">
        <v>58.68328</v>
      </c>
      <c r="T43" s="60">
        <v>23.68331</v>
      </c>
      <c r="U43" s="60">
        <v>27.57488</v>
      </c>
      <c r="V43" s="60">
        <v>1.07119</v>
      </c>
      <c r="W43" s="60">
        <v>317.20042</v>
      </c>
      <c r="X43" s="60">
        <v>8.80152</v>
      </c>
      <c r="Y43" s="60">
        <v>22.78379</v>
      </c>
      <c r="Z43" s="60">
        <v>4.34588</v>
      </c>
      <c r="AA43" s="60">
        <v>167.58239999999998</v>
      </c>
      <c r="AB43" s="60">
        <v>75.76676</v>
      </c>
      <c r="AC43" s="60">
        <v>31.773130849053377</v>
      </c>
      <c r="AD43" s="60">
        <v>878.1282908490533</v>
      </c>
    </row>
    <row r="44" spans="1:30" ht="15">
      <c r="A44" s="57">
        <v>2018</v>
      </c>
      <c r="B44" s="57" t="s">
        <v>20</v>
      </c>
      <c r="C44" s="60">
        <v>338.17456000000004</v>
      </c>
      <c r="D44" s="60">
        <v>182.92668</v>
      </c>
      <c r="E44" s="60">
        <v>97.19836</v>
      </c>
      <c r="F44" s="60">
        <v>55.25542</v>
      </c>
      <c r="G44" s="60">
        <v>2.7941</v>
      </c>
      <c r="H44" s="60">
        <v>203.60778</v>
      </c>
      <c r="I44" s="60">
        <v>61.86172</v>
      </c>
      <c r="J44" s="60">
        <v>49.14325</v>
      </c>
      <c r="K44" s="60">
        <v>50.21186</v>
      </c>
      <c r="L44" s="60">
        <v>65.62329</v>
      </c>
      <c r="M44" s="60">
        <v>22.328409999999998</v>
      </c>
      <c r="N44" s="60">
        <v>27.042972233011415</v>
      </c>
      <c r="O44" s="60">
        <v>817.9938422330113</v>
      </c>
      <c r="P44" s="57">
        <f t="shared" si="0"/>
        <v>42</v>
      </c>
      <c r="Q44" s="60">
        <v>154.60778</v>
      </c>
      <c r="R44" s="60">
        <v>108.96893</v>
      </c>
      <c r="S44" s="60">
        <v>58.2896</v>
      </c>
      <c r="T44" s="60">
        <v>22.3911</v>
      </c>
      <c r="U44" s="60">
        <v>27.62227</v>
      </c>
      <c r="V44" s="60">
        <v>0.66596</v>
      </c>
      <c r="W44" s="60">
        <v>353.11757</v>
      </c>
      <c r="X44" s="60">
        <v>11.07664</v>
      </c>
      <c r="Y44" s="60">
        <v>19.4664</v>
      </c>
      <c r="Z44" s="60">
        <v>3.87923</v>
      </c>
      <c r="AA44" s="60">
        <v>175.38271999999998</v>
      </c>
      <c r="AB44" s="60">
        <v>64.00366</v>
      </c>
      <c r="AC44" s="60">
        <v>33.284988986507</v>
      </c>
      <c r="AD44" s="60">
        <v>923.7879189865068</v>
      </c>
    </row>
    <row r="45" spans="2:30" ht="15">
      <c r="B45" s="57" t="s">
        <v>21</v>
      </c>
      <c r="C45" s="60">
        <v>372.78207000000003</v>
      </c>
      <c r="D45" s="60">
        <v>209.83768</v>
      </c>
      <c r="E45" s="60">
        <v>101.81472</v>
      </c>
      <c r="F45" s="60">
        <v>58.37146</v>
      </c>
      <c r="G45" s="60">
        <v>2.75821</v>
      </c>
      <c r="H45" s="60">
        <v>198.78842</v>
      </c>
      <c r="I45" s="60">
        <v>61.50975</v>
      </c>
      <c r="J45" s="60">
        <v>56.90777</v>
      </c>
      <c r="K45" s="60">
        <v>51.71857</v>
      </c>
      <c r="L45" s="60">
        <v>65.6151</v>
      </c>
      <c r="M45" s="60">
        <v>31.679850000000002</v>
      </c>
      <c r="N45" s="60">
        <v>30.917035657902638</v>
      </c>
      <c r="O45" s="60">
        <v>869.9185656579026</v>
      </c>
      <c r="P45" s="57">
        <f t="shared" si="0"/>
        <v>43</v>
      </c>
      <c r="Q45" s="60">
        <v>144.06055</v>
      </c>
      <c r="R45" s="60">
        <v>121.02893999999999</v>
      </c>
      <c r="S45" s="60">
        <v>65.90998</v>
      </c>
      <c r="T45" s="60">
        <v>22.55783</v>
      </c>
      <c r="U45" s="60">
        <v>32.45677</v>
      </c>
      <c r="V45" s="60">
        <v>0.10436</v>
      </c>
      <c r="W45" s="60">
        <v>284.25964</v>
      </c>
      <c r="X45" s="60">
        <v>9.54792</v>
      </c>
      <c r="Y45" s="60">
        <v>26.11993</v>
      </c>
      <c r="Z45" s="60">
        <v>3.99564</v>
      </c>
      <c r="AA45" s="60">
        <v>203.50148000000002</v>
      </c>
      <c r="AB45" s="60">
        <v>105.16368</v>
      </c>
      <c r="AC45" s="60">
        <v>36.73565471449821</v>
      </c>
      <c r="AD45" s="60">
        <v>934.4134347144982</v>
      </c>
    </row>
    <row r="46" spans="2:30" ht="15">
      <c r="B46" s="57" t="s">
        <v>22</v>
      </c>
      <c r="C46" s="60">
        <v>377.64045999999996</v>
      </c>
      <c r="D46" s="60">
        <v>206.58894</v>
      </c>
      <c r="E46" s="60">
        <v>105.56768</v>
      </c>
      <c r="F46" s="60">
        <v>62.0146</v>
      </c>
      <c r="G46" s="60">
        <v>3.46924</v>
      </c>
      <c r="H46" s="60">
        <v>199.72201</v>
      </c>
      <c r="I46" s="60">
        <v>71.13628</v>
      </c>
      <c r="J46" s="60">
        <v>60.87339</v>
      </c>
      <c r="K46" s="60">
        <v>53.55173</v>
      </c>
      <c r="L46" s="60">
        <v>71.73175</v>
      </c>
      <c r="M46" s="60">
        <v>29.626579999999997</v>
      </c>
      <c r="N46" s="60">
        <v>29.80941986362106</v>
      </c>
      <c r="O46" s="60">
        <v>894.0916198636211</v>
      </c>
      <c r="P46" s="57">
        <f t="shared" si="0"/>
        <v>44</v>
      </c>
      <c r="Q46" s="60">
        <v>174.54732</v>
      </c>
      <c r="R46" s="60">
        <v>110.62686</v>
      </c>
      <c r="S46" s="60">
        <v>58.37133</v>
      </c>
      <c r="T46" s="60">
        <v>20.77958</v>
      </c>
      <c r="U46" s="60">
        <v>30.83518</v>
      </c>
      <c r="V46" s="60">
        <v>0.64077</v>
      </c>
      <c r="W46" s="60">
        <v>291.36613</v>
      </c>
      <c r="X46" s="60">
        <v>8.53033</v>
      </c>
      <c r="Y46" s="60">
        <v>25.77764</v>
      </c>
      <c r="Z46" s="60">
        <v>4.13726</v>
      </c>
      <c r="AA46" s="60">
        <v>198.39362</v>
      </c>
      <c r="AB46" s="60">
        <v>110.74000000000001</v>
      </c>
      <c r="AC46" s="60">
        <v>34.31496951460055</v>
      </c>
      <c r="AD46" s="60">
        <v>958.4341295146005</v>
      </c>
    </row>
    <row r="47" spans="2:30" ht="15">
      <c r="B47" s="57" t="s">
        <v>23</v>
      </c>
      <c r="C47" s="60">
        <v>389.76081</v>
      </c>
      <c r="D47" s="60">
        <v>213.61181</v>
      </c>
      <c r="E47" s="60">
        <v>110.51832</v>
      </c>
      <c r="F47" s="60">
        <v>64.92881</v>
      </c>
      <c r="G47" s="60">
        <v>0.70187</v>
      </c>
      <c r="H47" s="60">
        <v>204.87377</v>
      </c>
      <c r="I47" s="60">
        <v>86.40732</v>
      </c>
      <c r="J47" s="60">
        <v>61.92098</v>
      </c>
      <c r="K47" s="60">
        <v>54.19247</v>
      </c>
      <c r="L47" s="60">
        <v>86.24488000000001</v>
      </c>
      <c r="M47" s="60">
        <v>42.48894</v>
      </c>
      <c r="N47" s="60">
        <v>33.379192275470686</v>
      </c>
      <c r="O47" s="60">
        <v>959.2683622754706</v>
      </c>
      <c r="P47" s="57">
        <f t="shared" si="0"/>
        <v>45</v>
      </c>
      <c r="Q47" s="60">
        <v>150.61639</v>
      </c>
      <c r="R47" s="60">
        <v>116.76567</v>
      </c>
      <c r="S47" s="60">
        <v>59.58903</v>
      </c>
      <c r="T47" s="60">
        <v>23.8992</v>
      </c>
      <c r="U47" s="60">
        <v>32.27605</v>
      </c>
      <c r="V47" s="60">
        <v>1.00139</v>
      </c>
      <c r="W47" s="60">
        <v>302.14668</v>
      </c>
      <c r="X47" s="60">
        <v>11.29934</v>
      </c>
      <c r="Y47" s="60">
        <v>21.08551</v>
      </c>
      <c r="Z47" s="60">
        <v>4.18676</v>
      </c>
      <c r="AA47" s="60">
        <v>164.55417</v>
      </c>
      <c r="AB47" s="60">
        <v>85.32863</v>
      </c>
      <c r="AC47" s="60">
        <v>34.36295031356409</v>
      </c>
      <c r="AD47" s="60">
        <v>890.3461003135641</v>
      </c>
    </row>
    <row r="48" spans="1:30" ht="15">
      <c r="A48" s="57">
        <v>2019</v>
      </c>
      <c r="B48" s="57" t="s">
        <v>20</v>
      </c>
      <c r="C48" s="60">
        <v>363.74014999999997</v>
      </c>
      <c r="D48" s="60">
        <v>204.10151</v>
      </c>
      <c r="E48" s="60">
        <v>99.42191</v>
      </c>
      <c r="F48" s="60">
        <v>57.48836</v>
      </c>
      <c r="G48" s="60">
        <v>2.72837</v>
      </c>
      <c r="H48" s="60">
        <v>206.66189</v>
      </c>
      <c r="I48" s="60">
        <v>62.37965</v>
      </c>
      <c r="J48" s="60">
        <v>60.62604</v>
      </c>
      <c r="K48" s="60">
        <v>57.19433</v>
      </c>
      <c r="L48" s="60">
        <v>68.2197</v>
      </c>
      <c r="M48" s="60">
        <v>12.69135</v>
      </c>
      <c r="N48" s="60">
        <v>26.215847271178234</v>
      </c>
      <c r="O48" s="60">
        <v>857.7289572711782</v>
      </c>
      <c r="P48" s="57">
        <f t="shared" si="0"/>
        <v>46</v>
      </c>
      <c r="Q48" s="60">
        <v>165.84121</v>
      </c>
      <c r="R48" s="60">
        <v>111.80261999999999</v>
      </c>
      <c r="S48" s="60">
        <v>59.7134</v>
      </c>
      <c r="T48" s="60">
        <v>21.32418</v>
      </c>
      <c r="U48" s="60">
        <v>30.04084</v>
      </c>
      <c r="V48" s="60">
        <v>0.7242</v>
      </c>
      <c r="W48" s="60">
        <v>337.22727</v>
      </c>
      <c r="X48" s="60">
        <v>9.8524</v>
      </c>
      <c r="Y48" s="60">
        <v>28.39435</v>
      </c>
      <c r="Z48" s="60">
        <v>3.67854</v>
      </c>
      <c r="AA48" s="60">
        <v>182.34641</v>
      </c>
      <c r="AB48" s="60">
        <v>48.57328</v>
      </c>
      <c r="AC48" s="60">
        <v>27.85341279787049</v>
      </c>
      <c r="AD48" s="60">
        <v>915.5694927978705</v>
      </c>
    </row>
    <row r="49" spans="2:30" ht="15">
      <c r="B49" s="57" t="s">
        <v>21</v>
      </c>
      <c r="C49" s="60">
        <v>387.93637</v>
      </c>
      <c r="D49" s="60">
        <v>213.90244</v>
      </c>
      <c r="E49" s="60">
        <v>109.49672</v>
      </c>
      <c r="F49" s="60">
        <v>61.77122</v>
      </c>
      <c r="G49" s="60">
        <v>2.76599</v>
      </c>
      <c r="H49" s="60">
        <v>200.7763</v>
      </c>
      <c r="I49" s="60">
        <v>64.27715</v>
      </c>
      <c r="J49" s="60">
        <v>54.98665</v>
      </c>
      <c r="K49" s="60">
        <v>54.30377</v>
      </c>
      <c r="L49" s="60">
        <v>69.44297</v>
      </c>
      <c r="M49" s="60">
        <v>22.76108</v>
      </c>
      <c r="N49" s="60">
        <v>36.15937571547996</v>
      </c>
      <c r="O49" s="60">
        <v>890.6436657154801</v>
      </c>
      <c r="P49" s="57">
        <f t="shared" si="0"/>
        <v>47</v>
      </c>
      <c r="Q49" s="60">
        <v>160.95716</v>
      </c>
      <c r="R49" s="60">
        <v>122.52646999999999</v>
      </c>
      <c r="S49" s="60">
        <v>64.93423</v>
      </c>
      <c r="T49" s="60">
        <v>25.39786</v>
      </c>
      <c r="U49" s="60">
        <v>32.08755</v>
      </c>
      <c r="V49" s="60">
        <v>0.10683</v>
      </c>
      <c r="W49" s="60">
        <v>295.63002</v>
      </c>
      <c r="X49" s="60">
        <v>8.89433</v>
      </c>
      <c r="Y49" s="60">
        <v>37.74935</v>
      </c>
      <c r="Z49" s="60">
        <v>4.1492</v>
      </c>
      <c r="AA49" s="60">
        <v>211.65805</v>
      </c>
      <c r="AB49" s="60">
        <v>91.29245999999999</v>
      </c>
      <c r="AC49" s="60">
        <v>30.84527596781014</v>
      </c>
      <c r="AD49" s="60">
        <v>963.7023159678101</v>
      </c>
    </row>
    <row r="50" spans="2:30" ht="15">
      <c r="B50" s="57" t="s">
        <v>22</v>
      </c>
      <c r="C50" s="60">
        <v>403.65245000000004</v>
      </c>
      <c r="D50" s="60">
        <v>228.63492</v>
      </c>
      <c r="E50" s="60">
        <v>107.27191</v>
      </c>
      <c r="F50" s="60">
        <v>64.15458</v>
      </c>
      <c r="G50" s="60">
        <v>3.59104</v>
      </c>
      <c r="H50" s="60">
        <v>192.74525</v>
      </c>
      <c r="I50" s="60">
        <v>64.47073</v>
      </c>
      <c r="J50" s="60">
        <v>51.60931</v>
      </c>
      <c r="K50" s="60">
        <v>52.49146</v>
      </c>
      <c r="L50" s="60">
        <v>71.92542</v>
      </c>
      <c r="M50" s="60">
        <v>30.554190000000002</v>
      </c>
      <c r="N50" s="60">
        <v>34.32208265322442</v>
      </c>
      <c r="O50" s="60">
        <v>901.7708926532245</v>
      </c>
      <c r="P50" s="57">
        <f t="shared" si="0"/>
        <v>48</v>
      </c>
      <c r="Q50" s="60">
        <v>153.68566</v>
      </c>
      <c r="R50" s="60">
        <v>119.45254999999999</v>
      </c>
      <c r="S50" s="60">
        <v>62.20578</v>
      </c>
      <c r="T50" s="60">
        <v>23.57053</v>
      </c>
      <c r="U50" s="60">
        <v>33.03731</v>
      </c>
      <c r="V50" s="60">
        <v>0.63893</v>
      </c>
      <c r="W50" s="60">
        <v>286.76112</v>
      </c>
      <c r="X50" s="60">
        <v>9.52688</v>
      </c>
      <c r="Y50" s="60">
        <v>37.37163</v>
      </c>
      <c r="Z50" s="60">
        <v>4.14095</v>
      </c>
      <c r="AA50" s="60">
        <v>193.86427</v>
      </c>
      <c r="AB50" s="60">
        <v>92.52294</v>
      </c>
      <c r="AC50" s="60">
        <v>27.778006784629127</v>
      </c>
      <c r="AD50" s="60">
        <v>925.1040067846292</v>
      </c>
    </row>
    <row r="51" spans="2:30" ht="15">
      <c r="B51" s="57" t="s">
        <v>23</v>
      </c>
      <c r="C51" s="60">
        <v>416.6303</v>
      </c>
      <c r="D51" s="60">
        <v>230.49572</v>
      </c>
      <c r="E51" s="60">
        <v>116.28442</v>
      </c>
      <c r="F51" s="60">
        <v>69.00514</v>
      </c>
      <c r="G51" s="60">
        <v>0.84502</v>
      </c>
      <c r="H51" s="60">
        <v>214.05073</v>
      </c>
      <c r="I51" s="60">
        <v>91.05703</v>
      </c>
      <c r="J51" s="60">
        <v>45.01143</v>
      </c>
      <c r="K51" s="60">
        <v>77.97055</v>
      </c>
      <c r="L51" s="60">
        <v>80.88</v>
      </c>
      <c r="M51" s="60">
        <v>12.18243</v>
      </c>
      <c r="N51" s="60">
        <v>53.20160689668471</v>
      </c>
      <c r="O51" s="60">
        <v>990.9840768966845</v>
      </c>
      <c r="P51" s="57">
        <f t="shared" si="0"/>
        <v>49</v>
      </c>
      <c r="Q51" s="60">
        <v>142.43394</v>
      </c>
      <c r="R51" s="60">
        <v>123.76643</v>
      </c>
      <c r="S51" s="60">
        <v>65.32768</v>
      </c>
      <c r="T51" s="60">
        <v>25.90905</v>
      </c>
      <c r="U51" s="60">
        <v>31.43701</v>
      </c>
      <c r="V51" s="60">
        <v>1.09269</v>
      </c>
      <c r="W51" s="60">
        <v>301.09918</v>
      </c>
      <c r="X51" s="60">
        <v>11.07033</v>
      </c>
      <c r="Y51" s="60">
        <v>27.44987</v>
      </c>
      <c r="Z51" s="60">
        <v>4.4693</v>
      </c>
      <c r="AA51" s="60">
        <v>156.43995</v>
      </c>
      <c r="AB51" s="60">
        <v>79.58767</v>
      </c>
      <c r="AC51" s="60">
        <v>28.38443328795555</v>
      </c>
      <c r="AD51" s="60">
        <v>874.7011032879556</v>
      </c>
    </row>
    <row r="52" spans="1:30" ht="15">
      <c r="A52" s="57">
        <v>2020</v>
      </c>
      <c r="B52" s="57" t="s">
        <v>20</v>
      </c>
      <c r="C52" s="60">
        <v>386.02997999999997</v>
      </c>
      <c r="D52" s="60">
        <v>228.18795</v>
      </c>
      <c r="E52" s="60">
        <v>91.27662</v>
      </c>
      <c r="F52" s="60">
        <v>62.95661</v>
      </c>
      <c r="G52" s="60">
        <v>3.6088</v>
      </c>
      <c r="H52" s="60">
        <v>179.58928</v>
      </c>
      <c r="I52" s="60">
        <v>66.29759</v>
      </c>
      <c r="J52" s="60">
        <v>50.46793</v>
      </c>
      <c r="K52" s="60">
        <v>58.2061</v>
      </c>
      <c r="L52" s="60">
        <v>70.98473</v>
      </c>
      <c r="M52" s="60">
        <v>8.75832</v>
      </c>
      <c r="N52" s="60">
        <v>25.271260836270994</v>
      </c>
      <c r="O52" s="60">
        <v>845.605190836271</v>
      </c>
      <c r="P52" s="57">
        <f t="shared" si="0"/>
        <v>50</v>
      </c>
      <c r="Q52" s="60">
        <v>131.27872</v>
      </c>
      <c r="R52" s="60">
        <v>117.09203000000001</v>
      </c>
      <c r="S52" s="60">
        <v>63.23256</v>
      </c>
      <c r="T52" s="60">
        <v>21.08301</v>
      </c>
      <c r="U52" s="60">
        <v>32.01005</v>
      </c>
      <c r="V52" s="60">
        <v>0.76641</v>
      </c>
      <c r="W52" s="60">
        <v>258.79057</v>
      </c>
      <c r="X52" s="60">
        <v>10.49045</v>
      </c>
      <c r="Y52" s="60">
        <v>29.41064</v>
      </c>
      <c r="Z52" s="60">
        <v>3.68957</v>
      </c>
      <c r="AA52" s="60">
        <v>158.44498</v>
      </c>
      <c r="AB52" s="60">
        <v>82.39177000000001</v>
      </c>
      <c r="AC52" s="60">
        <v>29.71556697791139</v>
      </c>
      <c r="AD52" s="60">
        <v>821.3042969779113</v>
      </c>
    </row>
    <row r="53" spans="2:30" ht="15">
      <c r="B53" s="57" t="s">
        <v>21</v>
      </c>
      <c r="C53" s="60">
        <v>280.50728999999995</v>
      </c>
      <c r="D53" s="60">
        <v>198.22176</v>
      </c>
      <c r="E53" s="60">
        <v>39.1671</v>
      </c>
      <c r="F53" s="60">
        <v>39.53343</v>
      </c>
      <c r="G53" s="60">
        <v>3.585</v>
      </c>
      <c r="H53" s="60">
        <v>15.9503</v>
      </c>
      <c r="I53" s="60">
        <v>63.35921</v>
      </c>
      <c r="J53" s="60">
        <v>49.35865</v>
      </c>
      <c r="K53" s="60">
        <v>61.37664</v>
      </c>
      <c r="L53" s="60">
        <v>72.4769</v>
      </c>
      <c r="M53" s="60">
        <v>13.56158</v>
      </c>
      <c r="N53" s="60">
        <v>26.051836554670096</v>
      </c>
      <c r="O53" s="60">
        <v>582.6424065546702</v>
      </c>
      <c r="P53" s="57">
        <f t="shared" si="0"/>
        <v>51</v>
      </c>
      <c r="Q53" s="60">
        <v>103.0813</v>
      </c>
      <c r="R53" s="60">
        <v>84.21826</v>
      </c>
      <c r="S53" s="60">
        <v>53.65019</v>
      </c>
      <c r="T53" s="60">
        <v>6.61399</v>
      </c>
      <c r="U53" s="60">
        <v>23.84305</v>
      </c>
      <c r="V53" s="60">
        <v>0.11103</v>
      </c>
      <c r="W53" s="60">
        <v>8.89456</v>
      </c>
      <c r="X53" s="60">
        <v>9.21217</v>
      </c>
      <c r="Y53" s="60">
        <v>39.0007</v>
      </c>
      <c r="Z53" s="60">
        <v>3.77577</v>
      </c>
      <c r="AA53" s="60">
        <v>181.89578</v>
      </c>
      <c r="AB53" s="60">
        <v>110.48930999999999</v>
      </c>
      <c r="AC53" s="60">
        <v>25.989061708392676</v>
      </c>
      <c r="AD53" s="60">
        <v>566.5569117083926</v>
      </c>
    </row>
    <row r="54" spans="2:30" ht="15">
      <c r="B54" s="57" t="s">
        <v>22</v>
      </c>
      <c r="C54" s="60">
        <v>302.49139</v>
      </c>
      <c r="D54" s="60">
        <v>202.11096</v>
      </c>
      <c r="E54" s="60">
        <v>40.17445</v>
      </c>
      <c r="F54" s="60">
        <v>55.17898</v>
      </c>
      <c r="G54" s="60">
        <v>5.027</v>
      </c>
      <c r="H54" s="60">
        <v>19.676</v>
      </c>
      <c r="I54" s="60">
        <v>53.47767</v>
      </c>
      <c r="J54" s="60">
        <v>47.48912</v>
      </c>
      <c r="K54" s="60">
        <v>63.1779</v>
      </c>
      <c r="L54" s="60">
        <v>80.79777</v>
      </c>
      <c r="M54" s="60">
        <v>16.38275</v>
      </c>
      <c r="N54" s="60">
        <v>25.051311321106922</v>
      </c>
      <c r="O54" s="60">
        <v>608.543911321107</v>
      </c>
      <c r="P54" s="57">
        <f t="shared" si="0"/>
        <v>52</v>
      </c>
      <c r="Q54" s="60">
        <v>117.09307</v>
      </c>
      <c r="R54" s="60">
        <v>86.44897</v>
      </c>
      <c r="S54" s="60">
        <v>50.16229</v>
      </c>
      <c r="T54" s="60">
        <v>6.84748</v>
      </c>
      <c r="U54" s="60">
        <v>28.58497</v>
      </c>
      <c r="V54" s="60">
        <v>0.85423</v>
      </c>
      <c r="W54" s="60">
        <v>8.62817</v>
      </c>
      <c r="X54" s="60">
        <v>9.95975</v>
      </c>
      <c r="Y54" s="60">
        <v>38.94401</v>
      </c>
      <c r="Z54" s="60">
        <v>4.025</v>
      </c>
      <c r="AA54" s="60">
        <v>167.97997999999998</v>
      </c>
      <c r="AB54" s="60">
        <v>119.79429</v>
      </c>
      <c r="AC54" s="60">
        <v>26.612909501821452</v>
      </c>
      <c r="AD54" s="60">
        <v>579.4861495018215</v>
      </c>
    </row>
    <row r="55" spans="2:30" ht="15">
      <c r="B55" s="57" t="s">
        <v>23</v>
      </c>
      <c r="C55" s="60">
        <v>382.40835</v>
      </c>
      <c r="D55" s="60">
        <v>253.40259</v>
      </c>
      <c r="E55" s="60">
        <v>56.72343</v>
      </c>
      <c r="F55" s="60">
        <v>71.12156</v>
      </c>
      <c r="G55" s="60">
        <v>1.16077</v>
      </c>
      <c r="H55" s="60">
        <v>38.79343</v>
      </c>
      <c r="I55" s="60">
        <v>92.77997</v>
      </c>
      <c r="J55" s="60">
        <v>42.1082</v>
      </c>
      <c r="K55" s="60">
        <v>76.80156</v>
      </c>
      <c r="L55" s="60">
        <v>92.25555999999999</v>
      </c>
      <c r="M55" s="60">
        <v>21.84905</v>
      </c>
      <c r="N55" s="60">
        <v>42.34736587664652</v>
      </c>
      <c r="O55" s="60">
        <v>789.3434858766466</v>
      </c>
      <c r="P55" s="57">
        <f t="shared" si="0"/>
        <v>53</v>
      </c>
      <c r="Q55" s="60">
        <v>120.75019</v>
      </c>
      <c r="R55" s="60">
        <v>103.00767</v>
      </c>
      <c r="S55" s="60">
        <v>60.11885</v>
      </c>
      <c r="T55" s="60">
        <v>10.1771</v>
      </c>
      <c r="U55" s="60">
        <v>31.48166</v>
      </c>
      <c r="V55" s="60">
        <v>1.23006</v>
      </c>
      <c r="W55" s="60">
        <v>50.61794</v>
      </c>
      <c r="X55" s="60">
        <v>13.80829</v>
      </c>
      <c r="Y55" s="60">
        <v>35.96424</v>
      </c>
      <c r="Z55" s="60">
        <v>4.36203</v>
      </c>
      <c r="AA55" s="60">
        <v>160.55668</v>
      </c>
      <c r="AB55" s="60">
        <v>102.48628</v>
      </c>
      <c r="AC55" s="60">
        <v>27.440472598769933</v>
      </c>
      <c r="AD55" s="60">
        <v>618.9937925987699</v>
      </c>
    </row>
    <row r="56" spans="1:30" ht="15">
      <c r="A56" s="57">
        <v>2021</v>
      </c>
      <c r="B56" s="57" t="s">
        <v>20</v>
      </c>
      <c r="C56" s="60">
        <v>449.22968999999995</v>
      </c>
      <c r="D56" s="60">
        <v>302.91434</v>
      </c>
      <c r="E56" s="60">
        <v>71.20644</v>
      </c>
      <c r="F56" s="60">
        <v>72.08036</v>
      </c>
      <c r="G56" s="60">
        <v>3.02855</v>
      </c>
      <c r="H56" s="60">
        <v>64.01759</v>
      </c>
      <c r="I56" s="60">
        <v>80.77318</v>
      </c>
      <c r="J56" s="60">
        <v>48.92309</v>
      </c>
      <c r="K56" s="60">
        <v>66.63762</v>
      </c>
      <c r="L56" s="60">
        <v>76.03911</v>
      </c>
      <c r="M56" s="60">
        <v>17.60042</v>
      </c>
      <c r="N56" s="60">
        <v>21.672327825904205</v>
      </c>
      <c r="O56" s="60">
        <v>824.893027825904</v>
      </c>
      <c r="P56" s="57">
        <f t="shared" si="0"/>
        <v>54</v>
      </c>
      <c r="Q56" s="60">
        <v>130.54129</v>
      </c>
      <c r="R56" s="60">
        <v>112.31663999999999</v>
      </c>
      <c r="S56" s="60">
        <v>63.11763</v>
      </c>
      <c r="T56" s="60">
        <v>15.61154</v>
      </c>
      <c r="U56" s="60">
        <v>32.46217</v>
      </c>
      <c r="V56" s="60">
        <v>1.1253</v>
      </c>
      <c r="W56" s="60">
        <v>79.51586</v>
      </c>
      <c r="X56" s="60">
        <v>10.27409</v>
      </c>
      <c r="Y56" s="60">
        <v>33.91896</v>
      </c>
      <c r="Z56" s="60">
        <v>3.70802</v>
      </c>
      <c r="AA56" s="60">
        <v>146.00874</v>
      </c>
      <c r="AB56" s="60">
        <v>91.92752999999999</v>
      </c>
      <c r="AC56" s="60">
        <v>30.64172339788322</v>
      </c>
      <c r="AD56" s="60">
        <v>638.8528533978831</v>
      </c>
    </row>
    <row r="57" spans="2:30" ht="15">
      <c r="B57" s="57" t="s">
        <v>21</v>
      </c>
      <c r="C57" s="60">
        <v>524.07958</v>
      </c>
      <c r="D57" s="60">
        <v>360.04434</v>
      </c>
      <c r="E57" s="60">
        <v>81.52825</v>
      </c>
      <c r="F57" s="60">
        <v>79.23131</v>
      </c>
      <c r="G57" s="60">
        <v>3.27568</v>
      </c>
      <c r="H57" s="60">
        <v>59.12687</v>
      </c>
      <c r="I57" s="60">
        <v>82.96767</v>
      </c>
      <c r="J57" s="60">
        <v>55.23183</v>
      </c>
      <c r="K57" s="60">
        <v>73.90064</v>
      </c>
      <c r="L57" s="60">
        <v>72.22177</v>
      </c>
      <c r="M57" s="60">
        <v>31.80151</v>
      </c>
      <c r="N57" s="60">
        <v>45.799869463642565</v>
      </c>
      <c r="O57" s="60">
        <v>945.1297394636424</v>
      </c>
      <c r="P57" s="57">
        <f t="shared" si="0"/>
        <v>55</v>
      </c>
      <c r="Q57" s="60">
        <v>114.1739</v>
      </c>
      <c r="R57" s="60">
        <v>121.94272</v>
      </c>
      <c r="S57" s="60">
        <v>69.38698</v>
      </c>
      <c r="T57" s="60">
        <v>16.05377</v>
      </c>
      <c r="U57" s="60">
        <v>36.34289</v>
      </c>
      <c r="V57" s="60">
        <v>0.15908</v>
      </c>
      <c r="W57" s="60">
        <v>96.41776</v>
      </c>
      <c r="X57" s="60">
        <v>11.00836</v>
      </c>
      <c r="Y57" s="60">
        <v>48.82358</v>
      </c>
      <c r="Z57" s="60">
        <v>4.23641</v>
      </c>
      <c r="AA57" s="60">
        <v>180.59484</v>
      </c>
      <c r="AB57" s="60">
        <v>157.21519</v>
      </c>
      <c r="AC57" s="60">
        <v>29.177365932010048</v>
      </c>
      <c r="AD57" s="60">
        <v>763.59012593201</v>
      </c>
    </row>
    <row r="58" spans="2:30" ht="15">
      <c r="B58" s="57" t="s">
        <v>22</v>
      </c>
      <c r="C58" s="60">
        <v>623.28831</v>
      </c>
      <c r="D58" s="60">
        <v>449.61519</v>
      </c>
      <c r="E58" s="60">
        <v>89.0622</v>
      </c>
      <c r="F58" s="60">
        <v>80.21203</v>
      </c>
      <c r="G58" s="60">
        <v>4.39889</v>
      </c>
      <c r="H58" s="60">
        <v>64.79297</v>
      </c>
      <c r="I58" s="60">
        <v>80.14924</v>
      </c>
      <c r="J58" s="60">
        <v>45.87778</v>
      </c>
      <c r="K58" s="60">
        <v>76.45038</v>
      </c>
      <c r="L58" s="60">
        <v>80.81148</v>
      </c>
      <c r="M58" s="60">
        <v>35.14474</v>
      </c>
      <c r="N58" s="60">
        <v>46.964210269891964</v>
      </c>
      <c r="O58" s="60">
        <v>1053.4791102698919</v>
      </c>
      <c r="P58" s="57">
        <f t="shared" si="0"/>
        <v>56</v>
      </c>
      <c r="Q58" s="60">
        <v>131.87719</v>
      </c>
      <c r="R58" s="60">
        <v>127.15469</v>
      </c>
      <c r="S58" s="60">
        <v>72.54282</v>
      </c>
      <c r="T58" s="60">
        <v>16.78069</v>
      </c>
      <c r="U58" s="60">
        <v>36.41987</v>
      </c>
      <c r="V58" s="60">
        <v>1.41131</v>
      </c>
      <c r="W58" s="60">
        <v>78.12044</v>
      </c>
      <c r="X58" s="60">
        <v>10.22583</v>
      </c>
      <c r="Y58" s="60">
        <v>48.24957</v>
      </c>
      <c r="Z58" s="60">
        <v>4.22223</v>
      </c>
      <c r="AA58" s="60">
        <v>162.68027999999998</v>
      </c>
      <c r="AB58" s="60">
        <v>143.48783</v>
      </c>
      <c r="AC58" s="60">
        <v>31.24739639452388</v>
      </c>
      <c r="AD58" s="60">
        <v>737.265456394524</v>
      </c>
    </row>
    <row r="59" spans="2:30" ht="15">
      <c r="B59" s="57" t="s">
        <v>23</v>
      </c>
      <c r="C59" s="60">
        <v>730.75029</v>
      </c>
      <c r="D59" s="60">
        <v>544.70348</v>
      </c>
      <c r="E59" s="60">
        <v>99.59571</v>
      </c>
      <c r="F59" s="60">
        <v>85.2785</v>
      </c>
      <c r="G59" s="60">
        <v>1.1726</v>
      </c>
      <c r="H59" s="60">
        <v>97.24495</v>
      </c>
      <c r="I59" s="60">
        <v>110.90588</v>
      </c>
      <c r="J59" s="60">
        <v>41.06706</v>
      </c>
      <c r="K59" s="60">
        <v>98.7735</v>
      </c>
      <c r="L59" s="60">
        <v>88.69698000000001</v>
      </c>
      <c r="M59" s="60">
        <v>33.20892</v>
      </c>
      <c r="N59" s="60">
        <v>63.812322052594396</v>
      </c>
      <c r="O59" s="60">
        <v>1264.4599020525943</v>
      </c>
      <c r="P59" s="57">
        <f t="shared" si="0"/>
        <v>57</v>
      </c>
      <c r="Q59" s="60">
        <v>124.8468</v>
      </c>
      <c r="R59" s="60">
        <v>134.04354</v>
      </c>
      <c r="S59" s="60">
        <v>75.76491</v>
      </c>
      <c r="T59" s="60">
        <v>17.44934</v>
      </c>
      <c r="U59" s="60">
        <v>38.47146</v>
      </c>
      <c r="V59" s="60">
        <v>2.35783</v>
      </c>
      <c r="W59" s="60">
        <v>134.15969</v>
      </c>
      <c r="X59" s="60">
        <v>13.08176</v>
      </c>
      <c r="Y59" s="60">
        <v>33.79573</v>
      </c>
      <c r="Z59" s="60">
        <v>4.60195</v>
      </c>
      <c r="AA59" s="60">
        <v>145.3956</v>
      </c>
      <c r="AB59" s="60">
        <v>144.54077</v>
      </c>
      <c r="AC59" s="60">
        <v>30.183367345167305</v>
      </c>
      <c r="AD59" s="60">
        <v>764.6492073451674</v>
      </c>
    </row>
    <row r="60" spans="1:30" ht="15">
      <c r="A60" s="57">
        <v>2022</v>
      </c>
      <c r="B60" s="57" t="s">
        <v>20</v>
      </c>
      <c r="C60" s="60">
        <v>737.3587999999999</v>
      </c>
      <c r="D60" s="60">
        <v>531.2484</v>
      </c>
      <c r="E60" s="60">
        <v>118.23723</v>
      </c>
      <c r="F60" s="60">
        <v>85.52623</v>
      </c>
      <c r="G60" s="60">
        <v>2.34694</v>
      </c>
      <c r="H60" s="60">
        <v>166.29931</v>
      </c>
      <c r="I60" s="60">
        <v>98.18221</v>
      </c>
      <c r="J60" s="60">
        <v>48.18331</v>
      </c>
      <c r="K60" s="60">
        <v>86.90209</v>
      </c>
      <c r="L60" s="60">
        <v>73.05847</v>
      </c>
      <c r="M60" s="60">
        <v>20.62689</v>
      </c>
      <c r="N60" s="60">
        <v>41.04499540129899</v>
      </c>
      <c r="O60" s="60">
        <v>1271.6560754012987</v>
      </c>
      <c r="P60" s="57">
        <f t="shared" si="0"/>
        <v>58</v>
      </c>
      <c r="Q60" s="60">
        <v>147.28896</v>
      </c>
      <c r="R60" s="60">
        <v>136.75739000000002</v>
      </c>
      <c r="S60" s="60">
        <v>78.25229</v>
      </c>
      <c r="T60" s="60">
        <v>18.35223</v>
      </c>
      <c r="U60" s="60">
        <v>39.08384</v>
      </c>
      <c r="V60" s="60">
        <v>1.06903</v>
      </c>
      <c r="W60" s="60">
        <v>177.25402</v>
      </c>
      <c r="X60" s="60">
        <v>10.84224</v>
      </c>
      <c r="Y60" s="60">
        <v>34.11812</v>
      </c>
      <c r="Z60" s="60">
        <v>3.8378</v>
      </c>
      <c r="AA60" s="60">
        <v>139.46224</v>
      </c>
      <c r="AB60" s="60">
        <v>129.21133</v>
      </c>
      <c r="AC60" s="60">
        <v>34.16392002885113</v>
      </c>
      <c r="AD60" s="60">
        <v>812.9360200288512</v>
      </c>
    </row>
    <row r="61" spans="2:30" ht="15">
      <c r="B61" s="57" t="s">
        <v>21</v>
      </c>
      <c r="C61" s="60">
        <v>688.4305400000001</v>
      </c>
      <c r="D61" s="60">
        <v>463.57582</v>
      </c>
      <c r="E61" s="60">
        <v>130.42836</v>
      </c>
      <c r="F61" s="60">
        <v>89.87945</v>
      </c>
      <c r="G61" s="60">
        <v>4.54691</v>
      </c>
      <c r="H61" s="60">
        <v>259.52395</v>
      </c>
      <c r="I61" s="60">
        <v>96.04115</v>
      </c>
      <c r="J61" s="60">
        <v>52.98152</v>
      </c>
      <c r="K61" s="60">
        <v>89.72443</v>
      </c>
      <c r="L61" s="60">
        <v>70.03333</v>
      </c>
      <c r="M61" s="60">
        <v>55.00145</v>
      </c>
      <c r="N61" s="60">
        <v>55.119760684706385</v>
      </c>
      <c r="O61" s="60">
        <v>1366.8561306847064</v>
      </c>
      <c r="P61" s="57">
        <f t="shared" si="0"/>
        <v>59</v>
      </c>
      <c r="Q61" s="60">
        <v>139.09425</v>
      </c>
      <c r="R61" s="60">
        <v>147.60846999999998</v>
      </c>
      <c r="S61" s="60">
        <v>81.36164</v>
      </c>
      <c r="T61" s="60">
        <v>19.71665</v>
      </c>
      <c r="U61" s="60">
        <v>46.38189</v>
      </c>
      <c r="V61" s="60">
        <v>0.14829</v>
      </c>
      <c r="W61" s="60">
        <v>219.79847</v>
      </c>
      <c r="X61" s="60">
        <v>11.32309</v>
      </c>
      <c r="Y61" s="60">
        <v>46.18937</v>
      </c>
      <c r="Z61" s="60">
        <v>4.30843</v>
      </c>
      <c r="AA61" s="60">
        <v>178.70538</v>
      </c>
      <c r="AB61" s="60">
        <v>198.09238</v>
      </c>
      <c r="AC61" s="60">
        <v>30.489538024184448</v>
      </c>
      <c r="AD61" s="60">
        <v>975.6093780241845</v>
      </c>
    </row>
    <row r="62" spans="2:30" ht="15">
      <c r="B62" s="57" t="s">
        <v>22</v>
      </c>
      <c r="C62" s="60">
        <v>730.7492200000002</v>
      </c>
      <c r="D62" s="60">
        <v>502.64397</v>
      </c>
      <c r="E62" s="60">
        <v>128.93116</v>
      </c>
      <c r="F62" s="60">
        <v>95.20653</v>
      </c>
      <c r="G62" s="60">
        <v>3.96756</v>
      </c>
      <c r="H62" s="60">
        <v>257.90745</v>
      </c>
      <c r="I62" s="60">
        <v>96.38525</v>
      </c>
      <c r="J62" s="60">
        <v>75.05971</v>
      </c>
      <c r="K62" s="60">
        <v>88.79497</v>
      </c>
      <c r="L62" s="60">
        <v>78.61918</v>
      </c>
      <c r="M62" s="60">
        <v>52.42039</v>
      </c>
      <c r="N62" s="60">
        <v>56.607663439671796</v>
      </c>
      <c r="O62" s="60">
        <v>1436.5438334396717</v>
      </c>
      <c r="P62" s="57">
        <f t="shared" si="0"/>
        <v>60</v>
      </c>
      <c r="Q62" s="60">
        <v>167.33588</v>
      </c>
      <c r="R62" s="60">
        <v>146.43948999999998</v>
      </c>
      <c r="S62" s="60">
        <v>81.31777</v>
      </c>
      <c r="T62" s="60">
        <v>20.02433</v>
      </c>
      <c r="U62" s="60">
        <v>43.46357</v>
      </c>
      <c r="V62" s="60">
        <v>1.63382</v>
      </c>
      <c r="W62" s="60">
        <v>286.6697</v>
      </c>
      <c r="X62" s="60">
        <v>10.73646</v>
      </c>
      <c r="Y62" s="60">
        <v>47.45882</v>
      </c>
      <c r="Z62" s="60">
        <v>4.29823</v>
      </c>
      <c r="AA62" s="60">
        <v>166.45075</v>
      </c>
      <c r="AB62" s="60">
        <v>180.987</v>
      </c>
      <c r="AC62" s="60">
        <v>31.510681714524566</v>
      </c>
      <c r="AD62" s="60">
        <v>1041.8870117145243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R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8" ht="14.25">
      <c r="B8" s="15">
        <v>2008</v>
      </c>
      <c r="C8" s="10">
        <v>164.74471</v>
      </c>
      <c r="D8" s="10">
        <v>147.65918</v>
      </c>
      <c r="E8" s="10">
        <v>10.765229999999999</v>
      </c>
      <c r="F8" s="10">
        <v>85.209</v>
      </c>
      <c r="G8" s="10">
        <v>1.0443</v>
      </c>
      <c r="H8" s="10">
        <v>244.67771</v>
      </c>
      <c r="I8" s="10">
        <v>1098.13789</v>
      </c>
      <c r="J8" s="10">
        <v>31.602890000000002</v>
      </c>
      <c r="K8" s="10">
        <v>27.10166</v>
      </c>
      <c r="L8" s="10">
        <v>11.920490000000001</v>
      </c>
      <c r="M8" s="10">
        <v>411.44951000000003</v>
      </c>
      <c r="N8" s="10">
        <v>81.56737000000001</v>
      </c>
      <c r="O8" s="16">
        <v>154.81205999999997</v>
      </c>
      <c r="P8" s="16">
        <v>2226.01429</v>
      </c>
      <c r="Q8" s="79"/>
      <c r="R8" s="79">
        <f>SUM(H8:O8,C8,-P8)</f>
        <v>0</v>
      </c>
    </row>
    <row r="9" spans="2:18" ht="14.25">
      <c r="B9" s="17" t="s">
        <v>20</v>
      </c>
      <c r="C9" s="8">
        <v>55.75649</v>
      </c>
      <c r="D9" s="8">
        <v>36.6794</v>
      </c>
      <c r="E9" s="8">
        <v>2.51011</v>
      </c>
      <c r="F9" s="8">
        <v>20.62409</v>
      </c>
      <c r="G9" s="8">
        <v>0.2882</v>
      </c>
      <c r="H9" s="8">
        <v>60.1018</v>
      </c>
      <c r="I9" s="8">
        <v>317.50311</v>
      </c>
      <c r="J9" s="8">
        <v>5.58135</v>
      </c>
      <c r="K9" s="8">
        <v>6.33264</v>
      </c>
      <c r="L9" s="8">
        <v>2.65513</v>
      </c>
      <c r="M9" s="8">
        <v>115.32991</v>
      </c>
      <c r="N9" s="8">
        <v>16.47379</v>
      </c>
      <c r="O9" s="18">
        <v>38.91241</v>
      </c>
      <c r="P9" s="18">
        <v>618.6466300000001</v>
      </c>
      <c r="Q9" s="79"/>
      <c r="R9" s="79">
        <f aca="true" t="shared" si="0" ref="R9:R72">SUM(H9:O9,C9,-P9)</f>
        <v>0</v>
      </c>
    </row>
    <row r="10" spans="2:18" ht="14.25">
      <c r="B10" s="17" t="s">
        <v>21</v>
      </c>
      <c r="C10" s="8">
        <v>31.11152</v>
      </c>
      <c r="D10" s="8">
        <v>39.33694</v>
      </c>
      <c r="E10" s="8">
        <v>2.83701</v>
      </c>
      <c r="F10" s="8">
        <v>21.32754</v>
      </c>
      <c r="G10" s="8">
        <v>0.2578</v>
      </c>
      <c r="H10" s="8">
        <v>63.75929</v>
      </c>
      <c r="I10" s="8">
        <v>272.9918</v>
      </c>
      <c r="J10" s="8">
        <v>7.71803</v>
      </c>
      <c r="K10" s="8">
        <v>7.01727</v>
      </c>
      <c r="L10" s="8">
        <v>2.91368</v>
      </c>
      <c r="M10" s="8">
        <v>64.35252</v>
      </c>
      <c r="N10" s="8">
        <v>20.92216</v>
      </c>
      <c r="O10" s="18">
        <v>38.81902999999999</v>
      </c>
      <c r="P10" s="18">
        <v>509.6053</v>
      </c>
      <c r="Q10" s="79"/>
      <c r="R10" s="79">
        <f t="shared" si="0"/>
        <v>0</v>
      </c>
    </row>
    <row r="11" spans="2:18" ht="14.25">
      <c r="B11" s="17" t="s">
        <v>22</v>
      </c>
      <c r="C11" s="8">
        <v>39.94187</v>
      </c>
      <c r="D11" s="8">
        <v>36.53358</v>
      </c>
      <c r="E11" s="8">
        <v>2.63768</v>
      </c>
      <c r="F11" s="8">
        <v>20.97776</v>
      </c>
      <c r="G11" s="8">
        <v>0.241</v>
      </c>
      <c r="H11" s="8">
        <v>60.39002000000001</v>
      </c>
      <c r="I11" s="8">
        <v>267.89068</v>
      </c>
      <c r="J11" s="8">
        <v>8.79979</v>
      </c>
      <c r="K11" s="8">
        <v>6.75445</v>
      </c>
      <c r="L11" s="8">
        <v>2.90532</v>
      </c>
      <c r="M11" s="8">
        <v>109.23718</v>
      </c>
      <c r="N11" s="8">
        <v>20.89892</v>
      </c>
      <c r="O11" s="18">
        <v>38.04153</v>
      </c>
      <c r="P11" s="18">
        <v>554.8597599999999</v>
      </c>
      <c r="Q11" s="79"/>
      <c r="R11" s="79">
        <f t="shared" si="0"/>
        <v>0</v>
      </c>
    </row>
    <row r="12" spans="2:18" ht="14.25">
      <c r="B12" s="19" t="s">
        <v>23</v>
      </c>
      <c r="C12" s="9">
        <v>37.93483</v>
      </c>
      <c r="D12" s="9">
        <v>35.10926</v>
      </c>
      <c r="E12" s="9">
        <v>2.78043</v>
      </c>
      <c r="F12" s="9">
        <v>22.27961</v>
      </c>
      <c r="G12" s="9">
        <v>0.2573</v>
      </c>
      <c r="H12" s="9">
        <v>60.42660000000001</v>
      </c>
      <c r="I12" s="9">
        <v>239.7523</v>
      </c>
      <c r="J12" s="9">
        <v>9.50372</v>
      </c>
      <c r="K12" s="9">
        <v>6.9973</v>
      </c>
      <c r="L12" s="9">
        <v>3.44636</v>
      </c>
      <c r="M12" s="9">
        <v>122.5299</v>
      </c>
      <c r="N12" s="9">
        <v>23.2725</v>
      </c>
      <c r="O12" s="20">
        <v>39.03909</v>
      </c>
      <c r="P12" s="20">
        <v>542.9026</v>
      </c>
      <c r="Q12" s="79"/>
      <c r="R12" s="79">
        <f t="shared" si="0"/>
        <v>0</v>
      </c>
    </row>
    <row r="13" spans="2:18" ht="14.25">
      <c r="B13" s="21">
        <v>2009</v>
      </c>
      <c r="C13" s="14">
        <v>224.22899999999998</v>
      </c>
      <c r="D13" s="14">
        <v>161.12215</v>
      </c>
      <c r="E13" s="14">
        <v>13.08541</v>
      </c>
      <c r="F13" s="14">
        <v>83.23315</v>
      </c>
      <c r="G13" s="14">
        <v>2.88302</v>
      </c>
      <c r="H13" s="14">
        <v>260.32373</v>
      </c>
      <c r="I13" s="14">
        <v>1085.89999</v>
      </c>
      <c r="J13" s="14">
        <v>29.33508</v>
      </c>
      <c r="K13" s="14">
        <v>20.9217</v>
      </c>
      <c r="L13" s="14">
        <v>11.76015</v>
      </c>
      <c r="M13" s="14">
        <v>404.10846</v>
      </c>
      <c r="N13" s="14">
        <v>91.16284999999999</v>
      </c>
      <c r="O13" s="22">
        <v>118.77963999999999</v>
      </c>
      <c r="P13" s="22">
        <v>2246.5206000000003</v>
      </c>
      <c r="Q13" s="79"/>
      <c r="R13" s="79">
        <f t="shared" si="0"/>
        <v>0</v>
      </c>
    </row>
    <row r="14" spans="2:18" ht="14.25">
      <c r="B14" s="23" t="s">
        <v>20</v>
      </c>
      <c r="C14" s="12">
        <v>43.10223</v>
      </c>
      <c r="D14" s="12">
        <v>38.62966</v>
      </c>
      <c r="E14" s="12">
        <v>2.48815</v>
      </c>
      <c r="F14" s="12">
        <v>19.57298</v>
      </c>
      <c r="G14" s="12">
        <v>0.73487</v>
      </c>
      <c r="H14" s="12">
        <v>61.42566</v>
      </c>
      <c r="I14" s="12">
        <v>257.83921</v>
      </c>
      <c r="J14" s="12">
        <v>6.18464</v>
      </c>
      <c r="K14" s="12">
        <v>4.7262</v>
      </c>
      <c r="L14" s="12">
        <v>2.61942</v>
      </c>
      <c r="M14" s="12">
        <v>78.62936</v>
      </c>
      <c r="N14" s="12">
        <v>20.551229999999997</v>
      </c>
      <c r="O14" s="24">
        <v>34.44973</v>
      </c>
      <c r="P14" s="24">
        <v>509.52768</v>
      </c>
      <c r="Q14" s="79"/>
      <c r="R14" s="79">
        <f t="shared" si="0"/>
        <v>0</v>
      </c>
    </row>
    <row r="15" spans="2:18" ht="14.25">
      <c r="B15" s="23" t="s">
        <v>21</v>
      </c>
      <c r="C15" s="12">
        <v>63.76184</v>
      </c>
      <c r="D15" s="12">
        <v>40.23424</v>
      </c>
      <c r="E15" s="12">
        <v>3.55702</v>
      </c>
      <c r="F15" s="12">
        <v>21.15238</v>
      </c>
      <c r="G15" s="12">
        <v>0.69166</v>
      </c>
      <c r="H15" s="12">
        <v>65.6353</v>
      </c>
      <c r="I15" s="12">
        <v>255.68189</v>
      </c>
      <c r="J15" s="12">
        <v>7.74902</v>
      </c>
      <c r="K15" s="12">
        <v>4.68262</v>
      </c>
      <c r="L15" s="12">
        <v>2.87449</v>
      </c>
      <c r="M15" s="12">
        <v>134.48092</v>
      </c>
      <c r="N15" s="12">
        <v>22.599719999999998</v>
      </c>
      <c r="O15" s="24">
        <v>28.410469999999997</v>
      </c>
      <c r="P15" s="24">
        <v>585.87627</v>
      </c>
      <c r="Q15" s="79"/>
      <c r="R15" s="79">
        <f t="shared" si="0"/>
        <v>0</v>
      </c>
    </row>
    <row r="16" spans="2:18" ht="14.25">
      <c r="B16" s="23" t="s">
        <v>22</v>
      </c>
      <c r="C16" s="12">
        <v>56.52585</v>
      </c>
      <c r="D16" s="12">
        <v>38.68142</v>
      </c>
      <c r="E16" s="12">
        <v>3.64416</v>
      </c>
      <c r="F16" s="12">
        <v>21.11031</v>
      </c>
      <c r="G16" s="12">
        <v>0.66351</v>
      </c>
      <c r="H16" s="12">
        <v>64.0994</v>
      </c>
      <c r="I16" s="12">
        <v>279.96813</v>
      </c>
      <c r="J16" s="12">
        <v>8.09643</v>
      </c>
      <c r="K16" s="12">
        <v>5.11364</v>
      </c>
      <c r="L16" s="12">
        <v>2.86624</v>
      </c>
      <c r="M16" s="12">
        <v>91.96997</v>
      </c>
      <c r="N16" s="12">
        <v>23.63027</v>
      </c>
      <c r="O16" s="24">
        <v>27.21266</v>
      </c>
      <c r="P16" s="24">
        <v>559.48259</v>
      </c>
      <c r="Q16" s="79"/>
      <c r="R16" s="79">
        <f t="shared" si="0"/>
        <v>0</v>
      </c>
    </row>
    <row r="17" spans="2:18" ht="14.25">
      <c r="B17" s="25" t="s">
        <v>23</v>
      </c>
      <c r="C17" s="13">
        <v>60.83908</v>
      </c>
      <c r="D17" s="13">
        <v>43.57683</v>
      </c>
      <c r="E17" s="13">
        <v>3.39608</v>
      </c>
      <c r="F17" s="13">
        <v>21.39748</v>
      </c>
      <c r="G17" s="13">
        <v>0.79298</v>
      </c>
      <c r="H17" s="13">
        <v>69.16337</v>
      </c>
      <c r="I17" s="13">
        <v>292.41076</v>
      </c>
      <c r="J17" s="13">
        <v>7.30499</v>
      </c>
      <c r="K17" s="13">
        <v>6.39924</v>
      </c>
      <c r="L17" s="13">
        <v>3.4</v>
      </c>
      <c r="M17" s="13">
        <v>99.02821</v>
      </c>
      <c r="N17" s="13">
        <v>24.38163</v>
      </c>
      <c r="O17" s="26">
        <v>28.70678</v>
      </c>
      <c r="P17" s="26">
        <v>591.63406</v>
      </c>
      <c r="Q17" s="79"/>
      <c r="R17" s="79">
        <f t="shared" si="0"/>
        <v>0</v>
      </c>
    </row>
    <row r="18" spans="2:18" ht="14.25">
      <c r="B18" s="15">
        <v>2010</v>
      </c>
      <c r="C18" s="10">
        <v>337.44359000000003</v>
      </c>
      <c r="D18" s="10">
        <v>169.86178</v>
      </c>
      <c r="E18" s="10">
        <v>13.37068</v>
      </c>
      <c r="F18" s="10">
        <v>95.08775</v>
      </c>
      <c r="G18" s="10">
        <v>2.6226800000000003</v>
      </c>
      <c r="H18" s="10">
        <v>280.94289</v>
      </c>
      <c r="I18" s="10">
        <v>1053.3229999999999</v>
      </c>
      <c r="J18" s="10">
        <v>27.143959999999996</v>
      </c>
      <c r="K18" s="10">
        <v>36.01346</v>
      </c>
      <c r="L18" s="10">
        <v>12.73543</v>
      </c>
      <c r="M18" s="10">
        <v>396.67337</v>
      </c>
      <c r="N18" s="10">
        <v>140.67756</v>
      </c>
      <c r="O18" s="16">
        <v>119.77208</v>
      </c>
      <c r="P18" s="16">
        <v>2404.7253400000004</v>
      </c>
      <c r="Q18" s="79"/>
      <c r="R18" s="79">
        <f t="shared" si="0"/>
        <v>0</v>
      </c>
    </row>
    <row r="19" spans="2:18" ht="14.25">
      <c r="B19" s="17" t="s">
        <v>20</v>
      </c>
      <c r="C19" s="8">
        <v>94.86407</v>
      </c>
      <c r="D19" s="8">
        <v>39.67584</v>
      </c>
      <c r="E19" s="8">
        <v>2.69443</v>
      </c>
      <c r="F19" s="8">
        <v>21.85608</v>
      </c>
      <c r="G19" s="8">
        <v>0.6831</v>
      </c>
      <c r="H19" s="8">
        <v>64.90944999999999</v>
      </c>
      <c r="I19" s="8">
        <v>287.22641</v>
      </c>
      <c r="J19" s="8">
        <v>4.92749</v>
      </c>
      <c r="K19" s="8">
        <v>6.27593</v>
      </c>
      <c r="L19" s="8">
        <v>2.83665</v>
      </c>
      <c r="M19" s="8">
        <v>77.36663</v>
      </c>
      <c r="N19" s="8">
        <v>31.084290000000003</v>
      </c>
      <c r="O19" s="18">
        <v>30.309409999999996</v>
      </c>
      <c r="P19" s="18">
        <v>599.8003299999999</v>
      </c>
      <c r="Q19" s="79"/>
      <c r="R19" s="79">
        <f t="shared" si="0"/>
        <v>0</v>
      </c>
    </row>
    <row r="20" spans="2:18" ht="14.25">
      <c r="B20" s="17" t="s">
        <v>21</v>
      </c>
      <c r="C20" s="8">
        <v>69.9126</v>
      </c>
      <c r="D20" s="8">
        <v>45.45972</v>
      </c>
      <c r="E20" s="8">
        <v>3.15197</v>
      </c>
      <c r="F20" s="8">
        <v>25.71816</v>
      </c>
      <c r="G20" s="8">
        <v>0.62028</v>
      </c>
      <c r="H20" s="8">
        <v>74.95012999999999</v>
      </c>
      <c r="I20" s="8">
        <v>210.9106</v>
      </c>
      <c r="J20" s="8">
        <v>7.45083</v>
      </c>
      <c r="K20" s="8">
        <v>8.84368</v>
      </c>
      <c r="L20" s="8">
        <v>3.11287</v>
      </c>
      <c r="M20" s="8">
        <v>121.31597</v>
      </c>
      <c r="N20" s="8">
        <v>36.188860000000005</v>
      </c>
      <c r="O20" s="18">
        <v>31.28747</v>
      </c>
      <c r="P20" s="18">
        <v>563.9730099999999</v>
      </c>
      <c r="Q20" s="79"/>
      <c r="R20" s="79">
        <f t="shared" si="0"/>
        <v>0</v>
      </c>
    </row>
    <row r="21" spans="2:18" ht="14.25">
      <c r="B21" s="17" t="s">
        <v>22</v>
      </c>
      <c r="C21" s="8">
        <v>86.24073</v>
      </c>
      <c r="D21" s="8">
        <v>40.62815</v>
      </c>
      <c r="E21" s="8">
        <v>3.79635</v>
      </c>
      <c r="F21" s="8">
        <v>24.25086</v>
      </c>
      <c r="G21" s="8">
        <v>0.5909</v>
      </c>
      <c r="H21" s="8">
        <v>69.26626</v>
      </c>
      <c r="I21" s="8">
        <v>287.18981</v>
      </c>
      <c r="J21" s="8">
        <v>7.12663</v>
      </c>
      <c r="K21" s="8">
        <v>7.13402</v>
      </c>
      <c r="L21" s="8">
        <v>3.10394</v>
      </c>
      <c r="M21" s="8">
        <v>76.82159</v>
      </c>
      <c r="N21" s="8">
        <v>36.88151</v>
      </c>
      <c r="O21" s="18">
        <v>28.686390000000003</v>
      </c>
      <c r="P21" s="18">
        <v>602.4508800000001</v>
      </c>
      <c r="Q21" s="79"/>
      <c r="R21" s="79">
        <f t="shared" si="0"/>
        <v>0</v>
      </c>
    </row>
    <row r="22" spans="2:18" ht="14.25">
      <c r="B22" s="19" t="s">
        <v>23</v>
      </c>
      <c r="C22" s="9">
        <v>86.42619</v>
      </c>
      <c r="D22" s="9">
        <v>44.09807</v>
      </c>
      <c r="E22" s="9">
        <v>3.72793</v>
      </c>
      <c r="F22" s="9">
        <v>23.26265</v>
      </c>
      <c r="G22" s="9">
        <v>0.7284</v>
      </c>
      <c r="H22" s="9">
        <v>71.81705</v>
      </c>
      <c r="I22" s="9">
        <v>267.99618</v>
      </c>
      <c r="J22" s="9">
        <v>7.63901</v>
      </c>
      <c r="K22" s="9">
        <v>13.75983</v>
      </c>
      <c r="L22" s="9">
        <v>3.68197</v>
      </c>
      <c r="M22" s="9">
        <v>121.16918000000001</v>
      </c>
      <c r="N22" s="9">
        <v>36.5229</v>
      </c>
      <c r="O22" s="20">
        <v>29.48881</v>
      </c>
      <c r="P22" s="20">
        <v>638.5011200000001</v>
      </c>
      <c r="Q22" s="79"/>
      <c r="R22" s="79">
        <f t="shared" si="0"/>
        <v>0</v>
      </c>
    </row>
    <row r="23" spans="2:18" ht="14.25">
      <c r="B23" s="21">
        <v>2011</v>
      </c>
      <c r="C23" s="14">
        <v>350.77783</v>
      </c>
      <c r="D23" s="14">
        <v>199.20400999999998</v>
      </c>
      <c r="E23" s="14">
        <v>15.36802</v>
      </c>
      <c r="F23" s="14">
        <v>112.78048999999999</v>
      </c>
      <c r="G23" s="14">
        <v>9.362300000000001</v>
      </c>
      <c r="H23" s="14">
        <v>336.71482</v>
      </c>
      <c r="I23" s="14">
        <v>1076.49611</v>
      </c>
      <c r="J23" s="14">
        <v>26.96649</v>
      </c>
      <c r="K23" s="14">
        <v>40.807779999999994</v>
      </c>
      <c r="L23" s="14">
        <v>10.87453</v>
      </c>
      <c r="M23" s="14">
        <v>460.64985</v>
      </c>
      <c r="N23" s="14">
        <v>146.43243</v>
      </c>
      <c r="O23" s="22">
        <v>142.62455</v>
      </c>
      <c r="P23" s="22">
        <v>2592.3443899999997</v>
      </c>
      <c r="Q23" s="79"/>
      <c r="R23" s="79">
        <f t="shared" si="0"/>
        <v>0</v>
      </c>
    </row>
    <row r="24" spans="2:18" ht="14.25">
      <c r="B24" s="23" t="s">
        <v>20</v>
      </c>
      <c r="C24" s="12">
        <v>72.46494</v>
      </c>
      <c r="D24" s="12">
        <v>46.32144</v>
      </c>
      <c r="E24" s="12">
        <v>3.71291</v>
      </c>
      <c r="F24" s="12">
        <v>26.32703</v>
      </c>
      <c r="G24" s="12">
        <v>2.1234</v>
      </c>
      <c r="H24" s="12">
        <v>78.48478</v>
      </c>
      <c r="I24" s="12">
        <v>283.83634</v>
      </c>
      <c r="J24" s="12">
        <v>6.26781</v>
      </c>
      <c r="K24" s="12">
        <v>9.16803</v>
      </c>
      <c r="L24" s="12">
        <v>2.42216</v>
      </c>
      <c r="M24" s="12">
        <v>108.84015</v>
      </c>
      <c r="N24" s="12">
        <v>29.02492</v>
      </c>
      <c r="O24" s="24">
        <v>37.06933</v>
      </c>
      <c r="P24" s="24">
        <v>627.5784600000001</v>
      </c>
      <c r="Q24" s="79"/>
      <c r="R24" s="79">
        <f t="shared" si="0"/>
        <v>0</v>
      </c>
    </row>
    <row r="25" spans="2:18" ht="14.25">
      <c r="B25" s="23" t="s">
        <v>21</v>
      </c>
      <c r="C25" s="12">
        <v>68.10931</v>
      </c>
      <c r="D25" s="12">
        <v>53.14757</v>
      </c>
      <c r="E25" s="12">
        <v>3.64253</v>
      </c>
      <c r="F25" s="12">
        <v>29.06017</v>
      </c>
      <c r="G25" s="12">
        <v>2.172</v>
      </c>
      <c r="H25" s="12">
        <v>88.02226999999999</v>
      </c>
      <c r="I25" s="12">
        <v>228.30553</v>
      </c>
      <c r="J25" s="12">
        <v>7.02392</v>
      </c>
      <c r="K25" s="12">
        <v>10.34345</v>
      </c>
      <c r="L25" s="12">
        <v>2.65802</v>
      </c>
      <c r="M25" s="12">
        <v>111.79643</v>
      </c>
      <c r="N25" s="12">
        <v>35.4947</v>
      </c>
      <c r="O25" s="24">
        <v>34.522549999999995</v>
      </c>
      <c r="P25" s="24">
        <v>586.27618</v>
      </c>
      <c r="Q25" s="79"/>
      <c r="R25" s="79">
        <f t="shared" si="0"/>
        <v>0</v>
      </c>
    </row>
    <row r="26" spans="2:18" ht="14.25">
      <c r="B26" s="23" t="s">
        <v>22</v>
      </c>
      <c r="C26" s="12">
        <v>111.53821</v>
      </c>
      <c r="D26" s="12">
        <v>49.84303</v>
      </c>
      <c r="E26" s="12">
        <v>4.10395</v>
      </c>
      <c r="F26" s="12">
        <v>28.26446</v>
      </c>
      <c r="G26" s="12">
        <v>2.3893</v>
      </c>
      <c r="H26" s="12">
        <v>84.60074</v>
      </c>
      <c r="I26" s="12">
        <v>296.0116</v>
      </c>
      <c r="J26" s="12">
        <v>7.14424</v>
      </c>
      <c r="K26" s="12">
        <v>10.52446</v>
      </c>
      <c r="L26" s="12">
        <v>2.65039</v>
      </c>
      <c r="M26" s="12">
        <v>110.75686999999999</v>
      </c>
      <c r="N26" s="12">
        <v>36.75693</v>
      </c>
      <c r="O26" s="24">
        <v>35.15411</v>
      </c>
      <c r="P26" s="24">
        <v>695.1375499999999</v>
      </c>
      <c r="Q26" s="79"/>
      <c r="R26" s="79">
        <f t="shared" si="0"/>
        <v>0</v>
      </c>
    </row>
    <row r="27" spans="2:18" ht="14.25">
      <c r="B27" s="25" t="s">
        <v>23</v>
      </c>
      <c r="C27" s="13">
        <v>98.66537</v>
      </c>
      <c r="D27" s="13">
        <v>49.89197</v>
      </c>
      <c r="E27" s="13">
        <v>3.90863</v>
      </c>
      <c r="F27" s="13">
        <v>29.12883</v>
      </c>
      <c r="G27" s="13">
        <v>2.6776</v>
      </c>
      <c r="H27" s="13">
        <v>85.60703</v>
      </c>
      <c r="I27" s="13">
        <v>268.34264</v>
      </c>
      <c r="J27" s="13">
        <v>6.53052</v>
      </c>
      <c r="K27" s="13">
        <v>10.77184</v>
      </c>
      <c r="L27" s="13">
        <v>3.14396</v>
      </c>
      <c r="M27" s="13">
        <v>129.2564</v>
      </c>
      <c r="N27" s="13">
        <v>45.155879999999996</v>
      </c>
      <c r="O27" s="26">
        <v>35.87856</v>
      </c>
      <c r="P27" s="26">
        <v>683.3522</v>
      </c>
      <c r="Q27" s="79"/>
      <c r="R27" s="79">
        <f t="shared" si="0"/>
        <v>0</v>
      </c>
    </row>
    <row r="28" spans="2:18" ht="14.25">
      <c r="B28" s="15">
        <v>2012</v>
      </c>
      <c r="C28" s="10">
        <v>404.22988000000004</v>
      </c>
      <c r="D28" s="10">
        <v>190.87903999999997</v>
      </c>
      <c r="E28" s="10">
        <v>14.071760000000001</v>
      </c>
      <c r="F28" s="10">
        <v>109.93439</v>
      </c>
      <c r="G28" s="10">
        <v>2.8949</v>
      </c>
      <c r="H28" s="10">
        <v>317.78009</v>
      </c>
      <c r="I28" s="10">
        <v>1109.8674800000001</v>
      </c>
      <c r="J28" s="10">
        <v>28.01843</v>
      </c>
      <c r="K28" s="10">
        <v>47.14340000000001</v>
      </c>
      <c r="L28" s="10">
        <v>12.05473</v>
      </c>
      <c r="M28" s="10">
        <v>529.99685</v>
      </c>
      <c r="N28" s="10">
        <v>185.21641999999997</v>
      </c>
      <c r="O28" s="16">
        <v>160.95710000000003</v>
      </c>
      <c r="P28" s="16">
        <v>2795.26438</v>
      </c>
      <c r="Q28" s="79"/>
      <c r="R28" s="79">
        <f t="shared" si="0"/>
        <v>0</v>
      </c>
    </row>
    <row r="29" spans="2:18" ht="14.25">
      <c r="B29" s="17" t="s">
        <v>20</v>
      </c>
      <c r="C29" s="8">
        <v>81.43916</v>
      </c>
      <c r="D29" s="8">
        <v>47.12519</v>
      </c>
      <c r="E29" s="8">
        <v>3.25696</v>
      </c>
      <c r="F29" s="8">
        <v>29.76616</v>
      </c>
      <c r="G29" s="8">
        <v>0.6566</v>
      </c>
      <c r="H29" s="8">
        <v>80.80491</v>
      </c>
      <c r="I29" s="8">
        <v>286.14063</v>
      </c>
      <c r="J29" s="8">
        <v>7.76768</v>
      </c>
      <c r="K29" s="8">
        <v>10.56878</v>
      </c>
      <c r="L29" s="8">
        <v>2.68503</v>
      </c>
      <c r="M29" s="8">
        <v>128.93266</v>
      </c>
      <c r="N29" s="8">
        <v>40.56118</v>
      </c>
      <c r="O29" s="18">
        <v>40.34317</v>
      </c>
      <c r="P29" s="18">
        <v>679.2432</v>
      </c>
      <c r="Q29" s="79"/>
      <c r="R29" s="79">
        <f t="shared" si="0"/>
        <v>0</v>
      </c>
    </row>
    <row r="30" spans="2:18" ht="14.25">
      <c r="B30" s="17" t="s">
        <v>21</v>
      </c>
      <c r="C30" s="8">
        <v>84.09222</v>
      </c>
      <c r="D30" s="8">
        <v>49.14361</v>
      </c>
      <c r="E30" s="8">
        <v>3.81674</v>
      </c>
      <c r="F30" s="8">
        <v>30.98231</v>
      </c>
      <c r="G30" s="8">
        <v>0.6716</v>
      </c>
      <c r="H30" s="8">
        <v>84.61426</v>
      </c>
      <c r="I30" s="8">
        <v>222.75926</v>
      </c>
      <c r="J30" s="8">
        <v>7.13345</v>
      </c>
      <c r="K30" s="8">
        <v>12.18248</v>
      </c>
      <c r="L30" s="8">
        <v>2.94649</v>
      </c>
      <c r="M30" s="8">
        <v>135.48183</v>
      </c>
      <c r="N30" s="8">
        <v>46.691069999999996</v>
      </c>
      <c r="O30" s="18">
        <v>40.478390000000005</v>
      </c>
      <c r="P30" s="18">
        <v>636.3794499999999</v>
      </c>
      <c r="Q30" s="79"/>
      <c r="R30" s="79">
        <f t="shared" si="0"/>
        <v>0</v>
      </c>
    </row>
    <row r="31" spans="2:18" ht="14.25">
      <c r="B31" s="17" t="s">
        <v>22</v>
      </c>
      <c r="C31" s="8">
        <v>137.36986</v>
      </c>
      <c r="D31" s="8">
        <v>44.85662</v>
      </c>
      <c r="E31" s="8">
        <v>3.24451</v>
      </c>
      <c r="F31" s="8">
        <v>25.00806</v>
      </c>
      <c r="G31" s="8">
        <v>0.7388</v>
      </c>
      <c r="H31" s="8">
        <v>73.84799</v>
      </c>
      <c r="I31" s="8">
        <v>293.85311</v>
      </c>
      <c r="J31" s="8">
        <v>5.68007</v>
      </c>
      <c r="K31" s="8">
        <v>12.10688</v>
      </c>
      <c r="L31" s="8">
        <v>2.93804</v>
      </c>
      <c r="M31" s="8">
        <v>130.03918</v>
      </c>
      <c r="N31" s="8">
        <v>47.48616</v>
      </c>
      <c r="O31" s="18">
        <v>39.067080000000004</v>
      </c>
      <c r="P31" s="18">
        <v>742.3883700000001</v>
      </c>
      <c r="Q31" s="79"/>
      <c r="R31" s="79">
        <f t="shared" si="0"/>
        <v>0</v>
      </c>
    </row>
    <row r="32" spans="2:18" ht="14.25">
      <c r="B32" s="19" t="s">
        <v>23</v>
      </c>
      <c r="C32" s="9">
        <v>101.32864</v>
      </c>
      <c r="D32" s="9">
        <v>49.75362</v>
      </c>
      <c r="E32" s="9">
        <v>3.75355</v>
      </c>
      <c r="F32" s="9">
        <v>24.17786</v>
      </c>
      <c r="G32" s="9">
        <v>0.8279</v>
      </c>
      <c r="H32" s="9">
        <v>78.51293</v>
      </c>
      <c r="I32" s="9">
        <v>307.11448</v>
      </c>
      <c r="J32" s="9">
        <v>7.43723</v>
      </c>
      <c r="K32" s="9">
        <v>12.28526</v>
      </c>
      <c r="L32" s="9">
        <v>3.48517</v>
      </c>
      <c r="M32" s="9">
        <v>135.54318</v>
      </c>
      <c r="N32" s="9">
        <v>50.47801</v>
      </c>
      <c r="O32" s="20">
        <v>41.06846</v>
      </c>
      <c r="P32" s="20">
        <v>737.2533599999999</v>
      </c>
      <c r="Q32" s="79"/>
      <c r="R32" s="79">
        <f t="shared" si="0"/>
        <v>0</v>
      </c>
    </row>
    <row r="33" spans="2:18" ht="14.25">
      <c r="B33" s="21">
        <v>2013</v>
      </c>
      <c r="C33" s="14">
        <v>459.31578199999996</v>
      </c>
      <c r="D33" s="14">
        <v>192.05337</v>
      </c>
      <c r="E33" s="14">
        <v>72.96014</v>
      </c>
      <c r="F33" s="14">
        <v>107.99676</v>
      </c>
      <c r="G33" s="14">
        <v>5.49344</v>
      </c>
      <c r="H33" s="14">
        <v>378.50370999999996</v>
      </c>
      <c r="I33" s="14">
        <v>1160.3400062</v>
      </c>
      <c r="J33" s="14">
        <v>30.45429</v>
      </c>
      <c r="K33" s="14">
        <v>66.56357478999999</v>
      </c>
      <c r="L33" s="14">
        <v>15.423043999999999</v>
      </c>
      <c r="M33" s="14">
        <v>573.5985063399999</v>
      </c>
      <c r="N33" s="14">
        <v>159.40421537</v>
      </c>
      <c r="O33" s="22">
        <v>153.54168497476084</v>
      </c>
      <c r="P33" s="22">
        <v>2997.144813674761</v>
      </c>
      <c r="Q33" s="79"/>
      <c r="R33" s="79">
        <f t="shared" si="0"/>
        <v>0</v>
      </c>
    </row>
    <row r="34" spans="2:18" ht="14.25">
      <c r="B34" s="23" t="s">
        <v>20</v>
      </c>
      <c r="C34" s="12">
        <v>116.767097</v>
      </c>
      <c r="D34" s="12">
        <v>48.25271</v>
      </c>
      <c r="E34" s="12">
        <v>15.06212</v>
      </c>
      <c r="F34" s="12">
        <v>26.07286</v>
      </c>
      <c r="G34" s="12">
        <v>1.39829</v>
      </c>
      <c r="H34" s="12">
        <v>90.78598</v>
      </c>
      <c r="I34" s="12">
        <v>310.14355215</v>
      </c>
      <c r="J34" s="12">
        <v>8.17595</v>
      </c>
      <c r="K34" s="12">
        <v>15.276895</v>
      </c>
      <c r="L34" s="12">
        <v>3.38296</v>
      </c>
      <c r="M34" s="12">
        <v>135.23381228999997</v>
      </c>
      <c r="N34" s="12">
        <v>37.8841488</v>
      </c>
      <c r="O34" s="24">
        <v>32.819356460029276</v>
      </c>
      <c r="P34" s="24">
        <v>750.4697517000294</v>
      </c>
      <c r="Q34" s="79"/>
      <c r="R34" s="79">
        <f t="shared" si="0"/>
        <v>0</v>
      </c>
    </row>
    <row r="35" spans="2:18" ht="14.25">
      <c r="B35" s="23" t="s">
        <v>21</v>
      </c>
      <c r="C35" s="12">
        <v>102.232454</v>
      </c>
      <c r="D35" s="12">
        <v>49.78706</v>
      </c>
      <c r="E35" s="12">
        <v>17.0038</v>
      </c>
      <c r="F35" s="12">
        <v>26.74336</v>
      </c>
      <c r="G35" s="12">
        <v>1.32154</v>
      </c>
      <c r="H35" s="12">
        <v>94.85575999999999</v>
      </c>
      <c r="I35" s="12">
        <v>231.01012759</v>
      </c>
      <c r="J35" s="12">
        <v>7.50103</v>
      </c>
      <c r="K35" s="12">
        <v>15.96780831</v>
      </c>
      <c r="L35" s="12">
        <v>3.819256</v>
      </c>
      <c r="M35" s="12">
        <v>148.3767785</v>
      </c>
      <c r="N35" s="12">
        <v>40.34157926</v>
      </c>
      <c r="O35" s="24">
        <v>37.719313754986786</v>
      </c>
      <c r="P35" s="24">
        <v>681.8241074149869</v>
      </c>
      <c r="Q35" s="79"/>
      <c r="R35" s="79">
        <f t="shared" si="0"/>
        <v>0</v>
      </c>
    </row>
    <row r="36" spans="2:18" ht="14.25">
      <c r="B36" s="23" t="s">
        <v>22</v>
      </c>
      <c r="C36" s="12">
        <v>126.608235</v>
      </c>
      <c r="D36" s="12">
        <v>45.46551</v>
      </c>
      <c r="E36" s="12">
        <v>16.11031</v>
      </c>
      <c r="F36" s="12">
        <v>26.91091</v>
      </c>
      <c r="G36" s="12">
        <v>1.24378</v>
      </c>
      <c r="H36" s="12">
        <v>89.73051</v>
      </c>
      <c r="I36" s="12">
        <v>300.07593417</v>
      </c>
      <c r="J36" s="12">
        <v>7.22133</v>
      </c>
      <c r="K36" s="12">
        <v>17.53852972</v>
      </c>
      <c r="L36" s="12">
        <v>4.01016</v>
      </c>
      <c r="M36" s="12">
        <v>139.00694515</v>
      </c>
      <c r="N36" s="12">
        <v>39.48874225</v>
      </c>
      <c r="O36" s="24">
        <v>41.307730082778235</v>
      </c>
      <c r="P36" s="24">
        <v>764.9881163727782</v>
      </c>
      <c r="Q36" s="79"/>
      <c r="R36" s="79">
        <f t="shared" si="0"/>
        <v>0</v>
      </c>
    </row>
    <row r="37" spans="2:18" ht="14.25">
      <c r="B37" s="25" t="s">
        <v>23</v>
      </c>
      <c r="C37" s="13">
        <v>113.707996</v>
      </c>
      <c r="D37" s="13">
        <v>48.54809</v>
      </c>
      <c r="E37" s="13">
        <v>24.78391</v>
      </c>
      <c r="F37" s="13">
        <v>28.26963</v>
      </c>
      <c r="G37" s="13">
        <v>1.52983</v>
      </c>
      <c r="H37" s="13">
        <v>103.13146</v>
      </c>
      <c r="I37" s="13">
        <v>319.11039229</v>
      </c>
      <c r="J37" s="13">
        <v>7.55598</v>
      </c>
      <c r="K37" s="13">
        <v>17.78034176</v>
      </c>
      <c r="L37" s="13">
        <v>4.210668</v>
      </c>
      <c r="M37" s="13">
        <v>150.9809704</v>
      </c>
      <c r="N37" s="13">
        <v>41.68974506</v>
      </c>
      <c r="O37" s="26">
        <v>41.695284676966544</v>
      </c>
      <c r="P37" s="26">
        <v>799.8628381869667</v>
      </c>
      <c r="Q37" s="79"/>
      <c r="R37" s="79">
        <f t="shared" si="0"/>
        <v>0</v>
      </c>
    </row>
    <row r="38" spans="2:18" ht="14.25">
      <c r="B38" s="15">
        <v>2014</v>
      </c>
      <c r="C38" s="10">
        <v>504.23202</v>
      </c>
      <c r="D38" s="10">
        <v>215.38852</v>
      </c>
      <c r="E38" s="10">
        <v>73.98818</v>
      </c>
      <c r="F38" s="10">
        <v>118.23928</v>
      </c>
      <c r="G38" s="10">
        <v>3.98456</v>
      </c>
      <c r="H38" s="10">
        <v>411.60054</v>
      </c>
      <c r="I38" s="10">
        <v>1163.5199899999998</v>
      </c>
      <c r="J38" s="10">
        <v>32.5756</v>
      </c>
      <c r="K38" s="10">
        <v>61.520039999999995</v>
      </c>
      <c r="L38" s="10">
        <v>15.215599999999998</v>
      </c>
      <c r="M38" s="10">
        <v>644.80527</v>
      </c>
      <c r="N38" s="10">
        <v>187.53353</v>
      </c>
      <c r="O38" s="16">
        <v>175.61151839027076</v>
      </c>
      <c r="P38" s="16">
        <v>3196.6141083902703</v>
      </c>
      <c r="Q38" s="79"/>
      <c r="R38" s="79">
        <f t="shared" si="0"/>
        <v>0</v>
      </c>
    </row>
    <row r="39" spans="2:18" ht="14.25">
      <c r="B39" s="17" t="s">
        <v>20</v>
      </c>
      <c r="C39" s="8">
        <v>123.58806</v>
      </c>
      <c r="D39" s="8">
        <v>49.234</v>
      </c>
      <c r="E39" s="8">
        <v>15.13917</v>
      </c>
      <c r="F39" s="8">
        <v>27.16598</v>
      </c>
      <c r="G39" s="8">
        <v>1.01424</v>
      </c>
      <c r="H39" s="8">
        <v>92.55339000000001</v>
      </c>
      <c r="I39" s="8">
        <v>311.72826</v>
      </c>
      <c r="J39" s="8">
        <v>7.14308</v>
      </c>
      <c r="K39" s="8">
        <v>14.43721</v>
      </c>
      <c r="L39" s="8">
        <v>3.4749</v>
      </c>
      <c r="M39" s="8">
        <v>156.75495999999998</v>
      </c>
      <c r="N39" s="8">
        <v>51.020810000000004</v>
      </c>
      <c r="O39" s="18">
        <v>42.84931538750707</v>
      </c>
      <c r="P39" s="18">
        <v>803.5499853875071</v>
      </c>
      <c r="Q39" s="79"/>
      <c r="R39" s="79">
        <f t="shared" si="0"/>
        <v>0</v>
      </c>
    </row>
    <row r="40" spans="2:18" ht="14.25">
      <c r="B40" s="17" t="s">
        <v>21</v>
      </c>
      <c r="C40" s="8">
        <v>117.17346</v>
      </c>
      <c r="D40" s="8">
        <v>56.9595</v>
      </c>
      <c r="E40" s="8">
        <v>17.5775</v>
      </c>
      <c r="F40" s="8">
        <v>30.25558</v>
      </c>
      <c r="G40" s="8">
        <v>0.95851</v>
      </c>
      <c r="H40" s="8">
        <v>105.75109</v>
      </c>
      <c r="I40" s="8">
        <v>243.30999</v>
      </c>
      <c r="J40" s="8">
        <v>8.31458</v>
      </c>
      <c r="K40" s="8">
        <v>15.73346</v>
      </c>
      <c r="L40" s="8">
        <v>3.6204</v>
      </c>
      <c r="M40" s="8">
        <v>169.66454000000002</v>
      </c>
      <c r="N40" s="8">
        <v>45.91422</v>
      </c>
      <c r="O40" s="18">
        <v>44.11286744563709</v>
      </c>
      <c r="P40" s="18">
        <v>753.5946074456372</v>
      </c>
      <c r="Q40" s="79"/>
      <c r="R40" s="79">
        <f t="shared" si="0"/>
        <v>0</v>
      </c>
    </row>
    <row r="41" spans="2:18" ht="14.25">
      <c r="B41" s="17" t="s">
        <v>22</v>
      </c>
      <c r="C41" s="8">
        <v>151.27964</v>
      </c>
      <c r="D41" s="8">
        <v>51.56911</v>
      </c>
      <c r="E41" s="8">
        <v>16.17403</v>
      </c>
      <c r="F41" s="8">
        <v>30.00519</v>
      </c>
      <c r="G41" s="8">
        <v>0.90215</v>
      </c>
      <c r="H41" s="8">
        <v>98.65048</v>
      </c>
      <c r="I41" s="8">
        <v>288.99008</v>
      </c>
      <c r="J41" s="8">
        <v>7.58363</v>
      </c>
      <c r="K41" s="8">
        <v>15.60717</v>
      </c>
      <c r="L41" s="8">
        <v>3.8668</v>
      </c>
      <c r="M41" s="8">
        <v>159.61305</v>
      </c>
      <c r="N41" s="8">
        <v>47.21928</v>
      </c>
      <c r="O41" s="18">
        <v>44.580602332953575</v>
      </c>
      <c r="P41" s="18">
        <v>817.3907323329537</v>
      </c>
      <c r="Q41" s="79"/>
      <c r="R41" s="79">
        <f t="shared" si="0"/>
        <v>0</v>
      </c>
    </row>
    <row r="42" spans="2:18" ht="14.25">
      <c r="B42" s="19" t="s">
        <v>23</v>
      </c>
      <c r="C42" s="9">
        <v>112.19086</v>
      </c>
      <c r="D42" s="9">
        <v>57.62591</v>
      </c>
      <c r="E42" s="9">
        <v>25.09748</v>
      </c>
      <c r="F42" s="9">
        <v>30.81253</v>
      </c>
      <c r="G42" s="9">
        <v>1.10966</v>
      </c>
      <c r="H42" s="9">
        <v>114.64558</v>
      </c>
      <c r="I42" s="9">
        <v>319.49166</v>
      </c>
      <c r="J42" s="9">
        <v>9.53431</v>
      </c>
      <c r="K42" s="9">
        <v>15.7422</v>
      </c>
      <c r="L42" s="9">
        <v>4.2535</v>
      </c>
      <c r="M42" s="9">
        <v>158.77272</v>
      </c>
      <c r="N42" s="9">
        <v>43.379220000000004</v>
      </c>
      <c r="O42" s="20">
        <v>44.06873322417299</v>
      </c>
      <c r="P42" s="20">
        <v>822.0787832241731</v>
      </c>
      <c r="Q42" s="79"/>
      <c r="R42" s="79">
        <f t="shared" si="0"/>
        <v>0</v>
      </c>
    </row>
    <row r="43" spans="2:18" ht="14.25">
      <c r="B43" s="21">
        <v>2015</v>
      </c>
      <c r="C43" s="14">
        <v>483.86915614</v>
      </c>
      <c r="D43" s="14">
        <v>243.12717769</v>
      </c>
      <c r="E43" s="14">
        <v>80.47962124</v>
      </c>
      <c r="F43" s="14">
        <v>130.04046338</v>
      </c>
      <c r="G43" s="14">
        <v>3.9939130000000005</v>
      </c>
      <c r="H43" s="14">
        <v>457.64117531</v>
      </c>
      <c r="I43" s="14">
        <v>1169.2499973</v>
      </c>
      <c r="J43" s="14">
        <v>35.4651069</v>
      </c>
      <c r="K43" s="14">
        <v>81.59685313000001</v>
      </c>
      <c r="L43" s="14">
        <v>16.47745977</v>
      </c>
      <c r="M43" s="14">
        <v>638.42061605</v>
      </c>
      <c r="N43" s="14">
        <v>199.54329382999998</v>
      </c>
      <c r="O43" s="22">
        <v>160.3228399607297</v>
      </c>
      <c r="P43" s="22">
        <v>3242.5864983907295</v>
      </c>
      <c r="Q43" s="79"/>
      <c r="R43" s="79">
        <f t="shared" si="0"/>
        <v>0</v>
      </c>
    </row>
    <row r="44" spans="2:18" ht="14.25">
      <c r="B44" s="23" t="s">
        <v>20</v>
      </c>
      <c r="C44" s="12">
        <v>108.39767628</v>
      </c>
      <c r="D44" s="12">
        <v>58.20919496</v>
      </c>
      <c r="E44" s="12">
        <v>16.41306807</v>
      </c>
      <c r="F44" s="12">
        <v>29.17363264</v>
      </c>
      <c r="G44" s="12">
        <v>1.01660361</v>
      </c>
      <c r="H44" s="12">
        <v>104.81249928</v>
      </c>
      <c r="I44" s="12">
        <v>319.9272807</v>
      </c>
      <c r="J44" s="12">
        <v>8.74429402</v>
      </c>
      <c r="K44" s="12">
        <v>16.50896286</v>
      </c>
      <c r="L44" s="12">
        <v>4.2463</v>
      </c>
      <c r="M44" s="12">
        <v>152.25634314</v>
      </c>
      <c r="N44" s="12">
        <v>42.830533849999995</v>
      </c>
      <c r="O44" s="24">
        <v>35.29584133718788</v>
      </c>
      <c r="P44" s="24">
        <v>793.0197314671879</v>
      </c>
      <c r="Q44" s="79"/>
      <c r="R44" s="79">
        <f t="shared" si="0"/>
        <v>0</v>
      </c>
    </row>
    <row r="45" spans="2:18" ht="14.25">
      <c r="B45" s="23" t="s">
        <v>21</v>
      </c>
      <c r="C45" s="12">
        <v>108.5162371</v>
      </c>
      <c r="D45" s="12">
        <v>62.82822493</v>
      </c>
      <c r="E45" s="12">
        <v>19.11681253</v>
      </c>
      <c r="F45" s="12">
        <v>35.42523006</v>
      </c>
      <c r="G45" s="12">
        <v>0.96076916</v>
      </c>
      <c r="H45" s="12">
        <v>118.33103668</v>
      </c>
      <c r="I45" s="12">
        <v>251.94593886</v>
      </c>
      <c r="J45" s="12">
        <v>9.08696358</v>
      </c>
      <c r="K45" s="12">
        <v>20.66593769</v>
      </c>
      <c r="L45" s="12">
        <v>4.20387</v>
      </c>
      <c r="M45" s="12">
        <v>162.97987576999998</v>
      </c>
      <c r="N45" s="12">
        <v>50.86238135</v>
      </c>
      <c r="O45" s="24">
        <v>44.89719927841604</v>
      </c>
      <c r="P45" s="24">
        <v>771.4894403084159</v>
      </c>
      <c r="Q45" s="79"/>
      <c r="R45" s="79">
        <f t="shared" si="0"/>
        <v>0</v>
      </c>
    </row>
    <row r="46" spans="2:18" ht="14.25">
      <c r="B46" s="23" t="s">
        <v>22</v>
      </c>
      <c r="C46" s="12">
        <v>147.69805164</v>
      </c>
      <c r="D46" s="12">
        <v>58.94631796</v>
      </c>
      <c r="E46" s="12">
        <v>17.67874819</v>
      </c>
      <c r="F46" s="12">
        <v>32.98737275</v>
      </c>
      <c r="G46" s="12">
        <v>0.90426804</v>
      </c>
      <c r="H46" s="12">
        <v>110.51670694</v>
      </c>
      <c r="I46" s="12">
        <v>276.16006781</v>
      </c>
      <c r="J46" s="12">
        <v>7.77423193</v>
      </c>
      <c r="K46" s="12">
        <v>23.35552008</v>
      </c>
      <c r="L46" s="12">
        <v>3.9936765</v>
      </c>
      <c r="M46" s="12">
        <v>165.22220694</v>
      </c>
      <c r="N46" s="12">
        <v>55.64054374</v>
      </c>
      <c r="O46" s="24">
        <v>38.025343157195856</v>
      </c>
      <c r="P46" s="24">
        <v>828.3863487371958</v>
      </c>
      <c r="Q46" s="79"/>
      <c r="R46" s="79">
        <f t="shared" si="0"/>
        <v>0</v>
      </c>
    </row>
    <row r="47" spans="2:18" ht="14.25">
      <c r="B47" s="25" t="s">
        <v>23</v>
      </c>
      <c r="C47" s="13">
        <v>119.25719112</v>
      </c>
      <c r="D47" s="13">
        <v>63.14343984</v>
      </c>
      <c r="E47" s="13">
        <v>27.27099245</v>
      </c>
      <c r="F47" s="13">
        <v>32.45422793</v>
      </c>
      <c r="G47" s="13">
        <v>1.11227219</v>
      </c>
      <c r="H47" s="13">
        <v>123.98093241000001</v>
      </c>
      <c r="I47" s="13">
        <v>321.21670993</v>
      </c>
      <c r="J47" s="13">
        <v>9.85961737</v>
      </c>
      <c r="K47" s="13">
        <v>21.0664325</v>
      </c>
      <c r="L47" s="13">
        <v>4.03361327</v>
      </c>
      <c r="M47" s="13">
        <v>157.9621902</v>
      </c>
      <c r="N47" s="13">
        <v>50.209834889999996</v>
      </c>
      <c r="O47" s="26">
        <v>42.10445618792995</v>
      </c>
      <c r="P47" s="26">
        <v>849.69097787793</v>
      </c>
      <c r="Q47" s="79"/>
      <c r="R47" s="79">
        <f t="shared" si="0"/>
        <v>0</v>
      </c>
    </row>
    <row r="48" spans="2:18" ht="14.25">
      <c r="B48" s="15">
        <v>2016</v>
      </c>
      <c r="C48" s="10">
        <v>532.63695</v>
      </c>
      <c r="D48" s="10">
        <v>240.39136</v>
      </c>
      <c r="E48" s="10">
        <v>83.35932</v>
      </c>
      <c r="F48" s="10">
        <v>136.27144</v>
      </c>
      <c r="G48" s="10">
        <v>2.5814700000000004</v>
      </c>
      <c r="H48" s="10">
        <v>462.60358999999994</v>
      </c>
      <c r="I48" s="10">
        <v>1200.5700100000001</v>
      </c>
      <c r="J48" s="10">
        <v>35.9233</v>
      </c>
      <c r="K48" s="10">
        <v>95.71305</v>
      </c>
      <c r="L48" s="10">
        <v>14.06975</v>
      </c>
      <c r="M48" s="10">
        <v>673.8267000000001</v>
      </c>
      <c r="N48" s="10">
        <v>253.20564000000002</v>
      </c>
      <c r="O48" s="16">
        <v>145.56269799999998</v>
      </c>
      <c r="P48" s="16">
        <v>3414.1116880000004</v>
      </c>
      <c r="Q48" s="79"/>
      <c r="R48" s="79">
        <f t="shared" si="0"/>
        <v>0</v>
      </c>
    </row>
    <row r="49" spans="2:18" ht="14.25">
      <c r="B49" s="17" t="s">
        <v>20</v>
      </c>
      <c r="C49" s="8">
        <v>134.97789</v>
      </c>
      <c r="D49" s="8">
        <v>58.21402</v>
      </c>
      <c r="E49" s="8">
        <v>16.91506</v>
      </c>
      <c r="F49" s="8">
        <v>31.21977</v>
      </c>
      <c r="G49" s="8">
        <v>0.81991</v>
      </c>
      <c r="H49" s="8">
        <v>107.16875999999999</v>
      </c>
      <c r="I49" s="8">
        <v>351.52782</v>
      </c>
      <c r="J49" s="8">
        <v>8.68587</v>
      </c>
      <c r="K49" s="8">
        <v>21.18388</v>
      </c>
      <c r="L49" s="8">
        <v>3.33881</v>
      </c>
      <c r="M49" s="8">
        <v>160.08405</v>
      </c>
      <c r="N49" s="8">
        <v>54.02005</v>
      </c>
      <c r="O49" s="18">
        <v>32.146905202559786</v>
      </c>
      <c r="P49" s="18">
        <v>873.1340352025599</v>
      </c>
      <c r="Q49" s="79"/>
      <c r="R49" s="79">
        <f t="shared" si="0"/>
        <v>0</v>
      </c>
    </row>
    <row r="50" spans="2:18" ht="14.25">
      <c r="B50" s="17" t="s">
        <v>21</v>
      </c>
      <c r="C50" s="8">
        <v>123.0585</v>
      </c>
      <c r="D50" s="8">
        <v>62.84521</v>
      </c>
      <c r="E50" s="8">
        <v>19.69159</v>
      </c>
      <c r="F50" s="8">
        <v>35.23389</v>
      </c>
      <c r="G50" s="8">
        <v>0.52319</v>
      </c>
      <c r="H50" s="8">
        <v>118.29388</v>
      </c>
      <c r="I50" s="8">
        <v>251.59417</v>
      </c>
      <c r="J50" s="8">
        <v>9.58739</v>
      </c>
      <c r="K50" s="8">
        <v>25.05808</v>
      </c>
      <c r="L50" s="8">
        <v>3.3722</v>
      </c>
      <c r="M50" s="8">
        <v>178.39933</v>
      </c>
      <c r="N50" s="8">
        <v>61.82542</v>
      </c>
      <c r="O50" s="18">
        <v>35.742615348014496</v>
      </c>
      <c r="P50" s="18">
        <v>806.9315853480146</v>
      </c>
      <c r="Q50" s="79"/>
      <c r="R50" s="79">
        <f t="shared" si="0"/>
        <v>0</v>
      </c>
    </row>
    <row r="51" spans="2:18" ht="14.25">
      <c r="B51" s="17" t="s">
        <v>22</v>
      </c>
      <c r="C51" s="8">
        <v>165.29532</v>
      </c>
      <c r="D51" s="8">
        <v>57.79167</v>
      </c>
      <c r="E51" s="8">
        <v>18.1953</v>
      </c>
      <c r="F51" s="8">
        <v>33.67654</v>
      </c>
      <c r="G51" s="8">
        <v>0.42308</v>
      </c>
      <c r="H51" s="8">
        <v>110.08659</v>
      </c>
      <c r="I51" s="8">
        <v>283.28874</v>
      </c>
      <c r="J51" s="8">
        <v>8.18774</v>
      </c>
      <c r="K51" s="8">
        <v>20.1888</v>
      </c>
      <c r="L51" s="8">
        <v>3.43833</v>
      </c>
      <c r="M51" s="8">
        <v>152.17662</v>
      </c>
      <c r="N51" s="8">
        <v>50.01782</v>
      </c>
      <c r="O51" s="18">
        <v>37.91204096599345</v>
      </c>
      <c r="P51" s="18">
        <v>830.5920009659934</v>
      </c>
      <c r="Q51" s="79"/>
      <c r="R51" s="79">
        <f t="shared" si="0"/>
        <v>0</v>
      </c>
    </row>
    <row r="52" spans="2:18" ht="14.25">
      <c r="B52" s="19" t="s">
        <v>23</v>
      </c>
      <c r="C52" s="9">
        <v>109.30524</v>
      </c>
      <c r="D52" s="9">
        <v>61.54046</v>
      </c>
      <c r="E52" s="9">
        <v>28.55737</v>
      </c>
      <c r="F52" s="9">
        <v>36.14124</v>
      </c>
      <c r="G52" s="9">
        <v>0.81529</v>
      </c>
      <c r="H52" s="9">
        <v>127.05436</v>
      </c>
      <c r="I52" s="9">
        <v>314.15928</v>
      </c>
      <c r="J52" s="9">
        <v>9.4623</v>
      </c>
      <c r="K52" s="9">
        <v>29.28229</v>
      </c>
      <c r="L52" s="9">
        <v>3.92041</v>
      </c>
      <c r="M52" s="9">
        <v>183.1667</v>
      </c>
      <c r="N52" s="9">
        <v>87.34235</v>
      </c>
      <c r="O52" s="20">
        <v>39.761136483432274</v>
      </c>
      <c r="P52" s="20">
        <v>903.4540664834324</v>
      </c>
      <c r="Q52" s="79"/>
      <c r="R52" s="79">
        <f t="shared" si="0"/>
        <v>0</v>
      </c>
    </row>
    <row r="53" spans="2:18" ht="14.25">
      <c r="B53" s="21">
        <v>2017</v>
      </c>
      <c r="C53" s="14">
        <v>623.0147</v>
      </c>
      <c r="D53" s="14">
        <v>232.93404</v>
      </c>
      <c r="E53" s="14">
        <v>87.15039999999999</v>
      </c>
      <c r="F53" s="14">
        <v>121.42977000000002</v>
      </c>
      <c r="G53" s="14">
        <v>2.42307</v>
      </c>
      <c r="H53" s="14">
        <v>443.93728</v>
      </c>
      <c r="I53" s="14">
        <v>1212.7</v>
      </c>
      <c r="J53" s="14">
        <v>34.80893</v>
      </c>
      <c r="K53" s="14">
        <v>105.21047</v>
      </c>
      <c r="L53" s="14">
        <v>15.596720000000001</v>
      </c>
      <c r="M53" s="14">
        <v>742.7225099999999</v>
      </c>
      <c r="N53" s="14">
        <v>287.26568999999995</v>
      </c>
      <c r="O53" s="22">
        <v>134.88211634051464</v>
      </c>
      <c r="P53" s="22">
        <v>3600.1384163405146</v>
      </c>
      <c r="Q53" s="79"/>
      <c r="R53" s="79">
        <f t="shared" si="0"/>
        <v>0</v>
      </c>
    </row>
    <row r="54" spans="2:18" ht="14.25">
      <c r="B54" s="23" t="s">
        <v>20</v>
      </c>
      <c r="C54" s="12">
        <v>154.93693</v>
      </c>
      <c r="D54" s="12">
        <v>56.9953</v>
      </c>
      <c r="E54" s="12">
        <v>20.8863</v>
      </c>
      <c r="F54" s="12">
        <v>32.19225</v>
      </c>
      <c r="G54" s="12">
        <v>0.59808</v>
      </c>
      <c r="H54" s="12">
        <v>110.67192999999999</v>
      </c>
      <c r="I54" s="12">
        <v>337.46226</v>
      </c>
      <c r="J54" s="12">
        <v>9.09748</v>
      </c>
      <c r="K54" s="12">
        <v>22.93001</v>
      </c>
      <c r="L54" s="12">
        <v>3.70117</v>
      </c>
      <c r="M54" s="12">
        <v>183.83847</v>
      </c>
      <c r="N54" s="12">
        <v>53.30591</v>
      </c>
      <c r="O54" s="24">
        <v>34.041717087447424</v>
      </c>
      <c r="P54" s="24">
        <v>909.9858770874476</v>
      </c>
      <c r="Q54" s="79"/>
      <c r="R54" s="79">
        <f t="shared" si="0"/>
        <v>0</v>
      </c>
    </row>
    <row r="55" spans="2:18" ht="14.25">
      <c r="B55" s="23" t="s">
        <v>21</v>
      </c>
      <c r="C55" s="12">
        <v>157.39842</v>
      </c>
      <c r="D55" s="12">
        <v>63.23656</v>
      </c>
      <c r="E55" s="12">
        <v>22.44841</v>
      </c>
      <c r="F55" s="12">
        <v>33.97988</v>
      </c>
      <c r="G55" s="12">
        <v>0.09667</v>
      </c>
      <c r="H55" s="12">
        <v>119.76152</v>
      </c>
      <c r="I55" s="12">
        <v>269.14805</v>
      </c>
      <c r="J55" s="12">
        <v>10.04457</v>
      </c>
      <c r="K55" s="12">
        <v>30.36861</v>
      </c>
      <c r="L55" s="12">
        <v>3.73818</v>
      </c>
      <c r="M55" s="12">
        <v>202.01664</v>
      </c>
      <c r="N55" s="12">
        <v>85.10113000000001</v>
      </c>
      <c r="O55" s="24">
        <v>34.61926979053582</v>
      </c>
      <c r="P55" s="24">
        <v>912.1963897905359</v>
      </c>
      <c r="Q55" s="79"/>
      <c r="R55" s="79">
        <f t="shared" si="0"/>
        <v>0</v>
      </c>
    </row>
    <row r="56" spans="2:18" ht="14.25">
      <c r="B56" s="23" t="s">
        <v>22</v>
      </c>
      <c r="C56" s="12">
        <v>171.81762</v>
      </c>
      <c r="D56" s="12">
        <v>54.0189</v>
      </c>
      <c r="E56" s="12">
        <v>20.13238</v>
      </c>
      <c r="F56" s="12">
        <v>27.68276</v>
      </c>
      <c r="G56" s="12">
        <v>0.65713</v>
      </c>
      <c r="H56" s="12">
        <v>102.49117</v>
      </c>
      <c r="I56" s="12">
        <v>288.88927</v>
      </c>
      <c r="J56" s="12">
        <v>6.86536</v>
      </c>
      <c r="K56" s="12">
        <v>29.12806</v>
      </c>
      <c r="L56" s="12">
        <v>3.81149</v>
      </c>
      <c r="M56" s="12">
        <v>189.285</v>
      </c>
      <c r="N56" s="12">
        <v>73.09188999999999</v>
      </c>
      <c r="O56" s="24">
        <v>34.44799861347801</v>
      </c>
      <c r="P56" s="24">
        <v>899.827858613478</v>
      </c>
      <c r="Q56" s="79"/>
      <c r="R56" s="79">
        <f t="shared" si="0"/>
        <v>0</v>
      </c>
    </row>
    <row r="57" spans="2:18" ht="14.25">
      <c r="B57" s="25" t="s">
        <v>23</v>
      </c>
      <c r="C57" s="13">
        <v>138.86173</v>
      </c>
      <c r="D57" s="13">
        <v>58.68328</v>
      </c>
      <c r="E57" s="13">
        <v>23.68331</v>
      </c>
      <c r="F57" s="13">
        <v>27.57488</v>
      </c>
      <c r="G57" s="13">
        <v>1.07119</v>
      </c>
      <c r="H57" s="13">
        <v>111.01266000000001</v>
      </c>
      <c r="I57" s="13">
        <v>317.20042</v>
      </c>
      <c r="J57" s="13">
        <v>8.80152</v>
      </c>
      <c r="K57" s="13">
        <v>22.78379</v>
      </c>
      <c r="L57" s="13">
        <v>4.34588</v>
      </c>
      <c r="M57" s="13">
        <v>167.58239999999998</v>
      </c>
      <c r="N57" s="13">
        <v>75.76676</v>
      </c>
      <c r="O57" s="26">
        <v>31.773130849053377</v>
      </c>
      <c r="P57" s="26">
        <v>878.1282908490533</v>
      </c>
      <c r="Q57" s="79"/>
      <c r="R57" s="79">
        <f t="shared" si="0"/>
        <v>0</v>
      </c>
    </row>
    <row r="58" spans="2:18" ht="14.25">
      <c r="B58" s="15">
        <v>2018</v>
      </c>
      <c r="C58" s="10">
        <v>623.83204</v>
      </c>
      <c r="D58" s="10">
        <v>242.15994</v>
      </c>
      <c r="E58" s="10">
        <v>89.62771000000001</v>
      </c>
      <c r="F58" s="10">
        <v>123.19027</v>
      </c>
      <c r="G58" s="10">
        <v>2.41248</v>
      </c>
      <c r="H58" s="10">
        <v>457.3904</v>
      </c>
      <c r="I58" s="10">
        <v>1230.89002</v>
      </c>
      <c r="J58" s="10">
        <v>40.454229999999995</v>
      </c>
      <c r="K58" s="10">
        <v>92.44948000000001</v>
      </c>
      <c r="L58" s="10">
        <v>16.19889</v>
      </c>
      <c r="M58" s="10">
        <v>741.83199</v>
      </c>
      <c r="N58" s="10">
        <v>365.23596999999995</v>
      </c>
      <c r="O58" s="16">
        <v>138.69856352916986</v>
      </c>
      <c r="P58" s="16">
        <v>3706.9815835291706</v>
      </c>
      <c r="Q58" s="79"/>
      <c r="R58" s="79">
        <f t="shared" si="0"/>
        <v>0</v>
      </c>
    </row>
    <row r="59" spans="2:18" ht="14.25">
      <c r="B59" s="17" t="s">
        <v>20</v>
      </c>
      <c r="C59" s="8">
        <v>154.60778</v>
      </c>
      <c r="D59" s="8">
        <v>58.2896</v>
      </c>
      <c r="E59" s="8">
        <v>22.3911</v>
      </c>
      <c r="F59" s="8">
        <v>27.62227</v>
      </c>
      <c r="G59" s="8">
        <v>0.66596</v>
      </c>
      <c r="H59" s="8">
        <v>108.96893</v>
      </c>
      <c r="I59" s="8">
        <v>353.11757</v>
      </c>
      <c r="J59" s="8">
        <v>11.07664</v>
      </c>
      <c r="K59" s="8">
        <v>19.4664</v>
      </c>
      <c r="L59" s="8">
        <v>3.87923</v>
      </c>
      <c r="M59" s="8">
        <v>175.38271999999998</v>
      </c>
      <c r="N59" s="8">
        <v>64.00366</v>
      </c>
      <c r="O59" s="18">
        <v>33.284988986507</v>
      </c>
      <c r="P59" s="18">
        <v>923.7879189865068</v>
      </c>
      <c r="Q59" s="79"/>
      <c r="R59" s="79">
        <f t="shared" si="0"/>
        <v>0</v>
      </c>
    </row>
    <row r="60" spans="2:18" ht="14.25">
      <c r="B60" s="17" t="s">
        <v>21</v>
      </c>
      <c r="C60" s="8">
        <v>144.06055</v>
      </c>
      <c r="D60" s="8">
        <v>65.90998</v>
      </c>
      <c r="E60" s="8">
        <v>22.55783</v>
      </c>
      <c r="F60" s="8">
        <v>32.45677</v>
      </c>
      <c r="G60" s="8">
        <v>0.10436</v>
      </c>
      <c r="H60" s="8">
        <v>121.02893999999999</v>
      </c>
      <c r="I60" s="8">
        <v>284.25964</v>
      </c>
      <c r="J60" s="8">
        <v>9.54792</v>
      </c>
      <c r="K60" s="8">
        <v>26.11993</v>
      </c>
      <c r="L60" s="8">
        <v>3.99564</v>
      </c>
      <c r="M60" s="8">
        <v>203.50148000000002</v>
      </c>
      <c r="N60" s="8">
        <v>105.16368</v>
      </c>
      <c r="O60" s="18">
        <v>36.73565471449821</v>
      </c>
      <c r="P60" s="18">
        <v>934.4134347144982</v>
      </c>
      <c r="Q60" s="79"/>
      <c r="R60" s="79">
        <f t="shared" si="0"/>
        <v>0</v>
      </c>
    </row>
    <row r="61" spans="2:18" ht="14.25">
      <c r="B61" s="17" t="s">
        <v>22</v>
      </c>
      <c r="C61" s="8">
        <v>174.54732</v>
      </c>
      <c r="D61" s="8">
        <v>58.37133</v>
      </c>
      <c r="E61" s="8">
        <v>20.77958</v>
      </c>
      <c r="F61" s="8">
        <v>30.83518</v>
      </c>
      <c r="G61" s="8">
        <v>0.64077</v>
      </c>
      <c r="H61" s="8">
        <v>110.62686</v>
      </c>
      <c r="I61" s="8">
        <v>291.36613</v>
      </c>
      <c r="J61" s="8">
        <v>8.53033</v>
      </c>
      <c r="K61" s="8">
        <v>25.77764</v>
      </c>
      <c r="L61" s="8">
        <v>4.13726</v>
      </c>
      <c r="M61" s="8">
        <v>198.39362</v>
      </c>
      <c r="N61" s="8">
        <v>110.74000000000001</v>
      </c>
      <c r="O61" s="18">
        <v>34.31496951460055</v>
      </c>
      <c r="P61" s="18">
        <v>958.4341295146005</v>
      </c>
      <c r="Q61" s="79"/>
      <c r="R61" s="79">
        <f t="shared" si="0"/>
        <v>0</v>
      </c>
    </row>
    <row r="62" spans="2:18" ht="14.25">
      <c r="B62" s="19" t="s">
        <v>23</v>
      </c>
      <c r="C62" s="9">
        <v>150.61639</v>
      </c>
      <c r="D62" s="9">
        <v>59.58903</v>
      </c>
      <c r="E62" s="9">
        <v>23.8992</v>
      </c>
      <c r="F62" s="9">
        <v>32.27605</v>
      </c>
      <c r="G62" s="9">
        <v>1.00139</v>
      </c>
      <c r="H62" s="9">
        <v>116.76567</v>
      </c>
      <c r="I62" s="9">
        <v>302.14668</v>
      </c>
      <c r="J62" s="9">
        <v>11.29934</v>
      </c>
      <c r="K62" s="9">
        <v>21.08551</v>
      </c>
      <c r="L62" s="9">
        <v>4.18676</v>
      </c>
      <c r="M62" s="9">
        <v>164.55417</v>
      </c>
      <c r="N62" s="9">
        <v>85.32863</v>
      </c>
      <c r="O62" s="20">
        <v>34.36295031356409</v>
      </c>
      <c r="P62" s="20">
        <v>890.3461003135641</v>
      </c>
      <c r="Q62" s="79"/>
      <c r="R62" s="79">
        <f t="shared" si="0"/>
        <v>0</v>
      </c>
    </row>
    <row r="63" spans="2:18" ht="14.25">
      <c r="B63" s="21">
        <v>2019</v>
      </c>
      <c r="C63" s="14">
        <v>622.91797</v>
      </c>
      <c r="D63" s="14">
        <v>252.18108999999998</v>
      </c>
      <c r="E63" s="14">
        <v>96.20161999999999</v>
      </c>
      <c r="F63" s="14">
        <v>126.60270999999999</v>
      </c>
      <c r="G63" s="14">
        <v>2.5626499999999997</v>
      </c>
      <c r="H63" s="14">
        <v>477.54807</v>
      </c>
      <c r="I63" s="14">
        <v>1220.71759</v>
      </c>
      <c r="J63" s="14">
        <v>39.343939999999996</v>
      </c>
      <c r="K63" s="14">
        <v>130.9652</v>
      </c>
      <c r="L63" s="14">
        <v>16.43799</v>
      </c>
      <c r="M63" s="14">
        <v>744.3086800000001</v>
      </c>
      <c r="N63" s="14">
        <v>311.97635</v>
      </c>
      <c r="O63" s="22">
        <v>114.8611288382653</v>
      </c>
      <c r="P63" s="22">
        <v>3679.0769188382656</v>
      </c>
      <c r="Q63" s="79"/>
      <c r="R63" s="79">
        <f t="shared" si="0"/>
        <v>0</v>
      </c>
    </row>
    <row r="64" spans="2:18" ht="14.25">
      <c r="B64" s="23" t="s">
        <v>20</v>
      </c>
      <c r="C64" s="12">
        <v>165.84121</v>
      </c>
      <c r="D64" s="12">
        <v>59.7134</v>
      </c>
      <c r="E64" s="12">
        <v>21.32418</v>
      </c>
      <c r="F64" s="12">
        <v>30.04084</v>
      </c>
      <c r="G64" s="12">
        <v>0.7242</v>
      </c>
      <c r="H64" s="12">
        <v>111.80261999999999</v>
      </c>
      <c r="I64" s="12">
        <v>337.22727</v>
      </c>
      <c r="J64" s="12">
        <v>9.8524</v>
      </c>
      <c r="K64" s="12">
        <v>28.39435</v>
      </c>
      <c r="L64" s="12">
        <v>3.67854</v>
      </c>
      <c r="M64" s="12">
        <v>182.34641</v>
      </c>
      <c r="N64" s="12">
        <v>48.57328</v>
      </c>
      <c r="O64" s="24">
        <v>27.85341279787049</v>
      </c>
      <c r="P64" s="24">
        <v>915.5694927978705</v>
      </c>
      <c r="Q64" s="79"/>
      <c r="R64" s="79">
        <f t="shared" si="0"/>
        <v>0</v>
      </c>
    </row>
    <row r="65" spans="2:18" ht="14.25">
      <c r="B65" s="23" t="s">
        <v>21</v>
      </c>
      <c r="C65" s="12">
        <v>160.95716</v>
      </c>
      <c r="D65" s="12">
        <v>64.93423</v>
      </c>
      <c r="E65" s="12">
        <v>25.39786</v>
      </c>
      <c r="F65" s="12">
        <v>32.08755</v>
      </c>
      <c r="G65" s="12">
        <v>0.10683</v>
      </c>
      <c r="H65" s="12">
        <v>122.52646999999999</v>
      </c>
      <c r="I65" s="12">
        <v>295.63002</v>
      </c>
      <c r="J65" s="12">
        <v>8.89433</v>
      </c>
      <c r="K65" s="12">
        <v>37.74935</v>
      </c>
      <c r="L65" s="12">
        <v>4.1492</v>
      </c>
      <c r="M65" s="12">
        <v>211.65805</v>
      </c>
      <c r="N65" s="12">
        <v>91.29245999999999</v>
      </c>
      <c r="O65" s="24">
        <v>30.84527596781014</v>
      </c>
      <c r="P65" s="24">
        <v>963.7023159678101</v>
      </c>
      <c r="Q65" s="79"/>
      <c r="R65" s="79">
        <f t="shared" si="0"/>
        <v>0</v>
      </c>
    </row>
    <row r="66" spans="2:18" ht="14.25">
      <c r="B66" s="23" t="s">
        <v>22</v>
      </c>
      <c r="C66" s="12">
        <v>153.68566</v>
      </c>
      <c r="D66" s="12">
        <v>62.20578</v>
      </c>
      <c r="E66" s="12">
        <v>23.57053</v>
      </c>
      <c r="F66" s="12">
        <v>33.03731</v>
      </c>
      <c r="G66" s="12">
        <v>0.63893</v>
      </c>
      <c r="H66" s="12">
        <v>119.45254999999999</v>
      </c>
      <c r="I66" s="12">
        <v>286.76112</v>
      </c>
      <c r="J66" s="12">
        <v>9.52688</v>
      </c>
      <c r="K66" s="12">
        <v>37.37163</v>
      </c>
      <c r="L66" s="12">
        <v>4.14095</v>
      </c>
      <c r="M66" s="12">
        <v>193.86427</v>
      </c>
      <c r="N66" s="12">
        <v>92.52294</v>
      </c>
      <c r="O66" s="24">
        <v>27.778006784629127</v>
      </c>
      <c r="P66" s="24">
        <v>925.1040067846292</v>
      </c>
      <c r="Q66" s="79"/>
      <c r="R66" s="79">
        <f t="shared" si="0"/>
        <v>0</v>
      </c>
    </row>
    <row r="67" spans="2:18" ht="14.25">
      <c r="B67" s="25" t="s">
        <v>23</v>
      </c>
      <c r="C67" s="13">
        <v>142.43394</v>
      </c>
      <c r="D67" s="13">
        <v>65.32768</v>
      </c>
      <c r="E67" s="13">
        <v>25.90905</v>
      </c>
      <c r="F67" s="13">
        <v>31.43701</v>
      </c>
      <c r="G67" s="13">
        <v>1.09269</v>
      </c>
      <c r="H67" s="13">
        <v>123.76643</v>
      </c>
      <c r="I67" s="13">
        <v>301.09918</v>
      </c>
      <c r="J67" s="13">
        <v>11.07033</v>
      </c>
      <c r="K67" s="13">
        <v>27.44987</v>
      </c>
      <c r="L67" s="13">
        <v>4.4693</v>
      </c>
      <c r="M67" s="13">
        <v>156.43995</v>
      </c>
      <c r="N67" s="13">
        <v>79.58767</v>
      </c>
      <c r="O67" s="26">
        <v>28.38443328795555</v>
      </c>
      <c r="P67" s="26">
        <v>874.7011032879556</v>
      </c>
      <c r="Q67" s="79"/>
      <c r="R67" s="79">
        <f t="shared" si="0"/>
        <v>0</v>
      </c>
    </row>
    <row r="68" spans="2:18" ht="14.25">
      <c r="B68" s="15">
        <v>2020</v>
      </c>
      <c r="C68" s="10">
        <v>472.20327999999995</v>
      </c>
      <c r="D68" s="10">
        <v>227.16389</v>
      </c>
      <c r="E68" s="10">
        <v>44.72158</v>
      </c>
      <c r="F68" s="10">
        <v>115.91973</v>
      </c>
      <c r="G68" s="10">
        <v>2.96173</v>
      </c>
      <c r="H68" s="10">
        <v>390.76693000000006</v>
      </c>
      <c r="I68" s="10">
        <v>326.93124</v>
      </c>
      <c r="J68" s="10">
        <v>43.470659999999995</v>
      </c>
      <c r="K68" s="10">
        <v>143.31958999999998</v>
      </c>
      <c r="L68" s="10">
        <v>15.85237</v>
      </c>
      <c r="M68" s="10">
        <v>668.87742</v>
      </c>
      <c r="N68" s="10">
        <v>415.16165</v>
      </c>
      <c r="O68" s="16">
        <v>109.75801078689544</v>
      </c>
      <c r="P68" s="16">
        <v>2586.341150786895</v>
      </c>
      <c r="Q68" s="79"/>
      <c r="R68" s="79">
        <f t="shared" si="0"/>
        <v>0</v>
      </c>
    </row>
    <row r="69" spans="2:18" ht="14.25">
      <c r="B69" s="17" t="s">
        <v>20</v>
      </c>
      <c r="C69" s="8">
        <v>131.27872</v>
      </c>
      <c r="D69" s="8">
        <v>63.23256</v>
      </c>
      <c r="E69" s="8">
        <v>21.08301</v>
      </c>
      <c r="F69" s="8">
        <v>32.01005</v>
      </c>
      <c r="G69" s="8">
        <v>0.76641</v>
      </c>
      <c r="H69" s="8">
        <v>117.09203000000001</v>
      </c>
      <c r="I69" s="8">
        <v>258.79057</v>
      </c>
      <c r="J69" s="8">
        <v>10.49045</v>
      </c>
      <c r="K69" s="8">
        <v>29.41064</v>
      </c>
      <c r="L69" s="8">
        <v>3.68957</v>
      </c>
      <c r="M69" s="8">
        <v>158.44498</v>
      </c>
      <c r="N69" s="8">
        <v>82.39177000000001</v>
      </c>
      <c r="O69" s="18">
        <v>29.71556697791139</v>
      </c>
      <c r="P69" s="18">
        <v>821.3042969779113</v>
      </c>
      <c r="Q69" s="79"/>
      <c r="R69" s="79">
        <f t="shared" si="0"/>
        <v>0</v>
      </c>
    </row>
    <row r="70" spans="2:18" ht="14.25">
      <c r="B70" s="17" t="s">
        <v>21</v>
      </c>
      <c r="C70" s="8">
        <v>103.0813</v>
      </c>
      <c r="D70" s="8">
        <v>53.65019</v>
      </c>
      <c r="E70" s="8">
        <v>6.61399</v>
      </c>
      <c r="F70" s="8">
        <v>23.84305</v>
      </c>
      <c r="G70" s="8">
        <v>0.11103</v>
      </c>
      <c r="H70" s="8">
        <v>84.21826</v>
      </c>
      <c r="I70" s="8">
        <v>8.89456</v>
      </c>
      <c r="J70" s="8">
        <v>9.21217</v>
      </c>
      <c r="K70" s="8">
        <v>39.0007</v>
      </c>
      <c r="L70" s="8">
        <v>3.77577</v>
      </c>
      <c r="M70" s="8">
        <v>181.89578</v>
      </c>
      <c r="N70" s="8">
        <v>110.48930999999999</v>
      </c>
      <c r="O70" s="18">
        <v>25.989061708392676</v>
      </c>
      <c r="P70" s="18">
        <v>566.5569117083926</v>
      </c>
      <c r="Q70" s="79"/>
      <c r="R70" s="79">
        <f t="shared" si="0"/>
        <v>0</v>
      </c>
    </row>
    <row r="71" spans="2:18" ht="14.25">
      <c r="B71" s="17" t="s">
        <v>22</v>
      </c>
      <c r="C71" s="8">
        <v>117.09307</v>
      </c>
      <c r="D71" s="8">
        <v>50.16229</v>
      </c>
      <c r="E71" s="8">
        <v>6.84748</v>
      </c>
      <c r="F71" s="8">
        <v>28.58497</v>
      </c>
      <c r="G71" s="8">
        <v>0.85423</v>
      </c>
      <c r="H71" s="8">
        <v>86.44897</v>
      </c>
      <c r="I71" s="8">
        <v>8.62817</v>
      </c>
      <c r="J71" s="8">
        <v>9.95975</v>
      </c>
      <c r="K71" s="8">
        <v>38.94401</v>
      </c>
      <c r="L71" s="8">
        <v>4.025</v>
      </c>
      <c r="M71" s="8">
        <v>167.97997999999998</v>
      </c>
      <c r="N71" s="8">
        <v>119.79429</v>
      </c>
      <c r="O71" s="18">
        <v>26.612909501821452</v>
      </c>
      <c r="P71" s="18">
        <v>579.4861495018215</v>
      </c>
      <c r="Q71" s="79"/>
      <c r="R71" s="79">
        <f t="shared" si="0"/>
        <v>0</v>
      </c>
    </row>
    <row r="72" spans="2:18" ht="14.25">
      <c r="B72" s="19" t="s">
        <v>23</v>
      </c>
      <c r="C72" s="9">
        <v>120.75019</v>
      </c>
      <c r="D72" s="9">
        <v>60.11885</v>
      </c>
      <c r="E72" s="9">
        <v>10.1771</v>
      </c>
      <c r="F72" s="9">
        <v>31.48166</v>
      </c>
      <c r="G72" s="9">
        <v>1.23006</v>
      </c>
      <c r="H72" s="9">
        <v>103.00767</v>
      </c>
      <c r="I72" s="9">
        <v>50.61794</v>
      </c>
      <c r="J72" s="9">
        <v>13.80829</v>
      </c>
      <c r="K72" s="9">
        <v>35.96424</v>
      </c>
      <c r="L72" s="9">
        <v>4.36203</v>
      </c>
      <c r="M72" s="9">
        <v>160.55668</v>
      </c>
      <c r="N72" s="9">
        <v>102.48628</v>
      </c>
      <c r="O72" s="20">
        <v>27.440472598769933</v>
      </c>
      <c r="P72" s="20">
        <v>618.9937925987699</v>
      </c>
      <c r="Q72" s="79"/>
      <c r="R72" s="79">
        <f t="shared" si="0"/>
        <v>0</v>
      </c>
    </row>
    <row r="73" spans="2:18" ht="14.25">
      <c r="B73" s="21">
        <v>2021</v>
      </c>
      <c r="C73" s="14">
        <v>501.4391800000001</v>
      </c>
      <c r="D73" s="14">
        <v>280.81234</v>
      </c>
      <c r="E73" s="14">
        <v>65.89534</v>
      </c>
      <c r="F73" s="14">
        <v>143.69639</v>
      </c>
      <c r="G73" s="14">
        <v>5.05352</v>
      </c>
      <c r="H73" s="14">
        <v>495.45759</v>
      </c>
      <c r="I73" s="14">
        <v>388.21375</v>
      </c>
      <c r="J73" s="14">
        <v>44.59004</v>
      </c>
      <c r="K73" s="14">
        <v>164.78784</v>
      </c>
      <c r="L73" s="14">
        <v>16.768610000000002</v>
      </c>
      <c r="M73" s="14">
        <v>634.67946</v>
      </c>
      <c r="N73" s="14">
        <v>537.1713199999999</v>
      </c>
      <c r="O73" s="22">
        <v>121.24985306958445</v>
      </c>
      <c r="P73" s="22">
        <v>2904.3576430695844</v>
      </c>
      <c r="Q73" s="79"/>
      <c r="R73" s="79">
        <f aca="true" t="shared" si="1" ref="R73:R81">SUM(H73:O73,C73,-P73)</f>
        <v>0</v>
      </c>
    </row>
    <row r="74" spans="2:18" ht="14.25">
      <c r="B74" s="23" t="s">
        <v>20</v>
      </c>
      <c r="C74" s="12">
        <v>130.54129</v>
      </c>
      <c r="D74" s="12">
        <v>63.11763</v>
      </c>
      <c r="E74" s="12">
        <v>15.61154</v>
      </c>
      <c r="F74" s="12">
        <v>32.46217</v>
      </c>
      <c r="G74" s="12">
        <v>1.1253</v>
      </c>
      <c r="H74" s="12">
        <v>112.31663999999999</v>
      </c>
      <c r="I74" s="12">
        <v>79.51586</v>
      </c>
      <c r="J74" s="12">
        <v>10.27409</v>
      </c>
      <c r="K74" s="12">
        <v>33.91896</v>
      </c>
      <c r="L74" s="12">
        <v>3.70802</v>
      </c>
      <c r="M74" s="12">
        <v>146.00874</v>
      </c>
      <c r="N74" s="12">
        <v>91.92752999999999</v>
      </c>
      <c r="O74" s="24">
        <v>30.64172339788322</v>
      </c>
      <c r="P74" s="24">
        <v>638.8528533978831</v>
      </c>
      <c r="Q74" s="79"/>
      <c r="R74" s="79">
        <f t="shared" si="1"/>
        <v>0</v>
      </c>
    </row>
    <row r="75" spans="2:18" ht="14.25">
      <c r="B75" s="23" t="s">
        <v>21</v>
      </c>
      <c r="C75" s="12">
        <v>114.1739</v>
      </c>
      <c r="D75" s="12">
        <v>69.38698</v>
      </c>
      <c r="E75" s="12">
        <v>16.05377</v>
      </c>
      <c r="F75" s="12">
        <v>36.34289</v>
      </c>
      <c r="G75" s="12">
        <v>0.15908</v>
      </c>
      <c r="H75" s="12">
        <v>121.94272</v>
      </c>
      <c r="I75" s="12">
        <v>96.41776</v>
      </c>
      <c r="J75" s="12">
        <v>11.00836</v>
      </c>
      <c r="K75" s="12">
        <v>48.82358</v>
      </c>
      <c r="L75" s="12">
        <v>4.23641</v>
      </c>
      <c r="M75" s="12">
        <v>180.59484</v>
      </c>
      <c r="N75" s="12">
        <v>157.21519</v>
      </c>
      <c r="O75" s="24">
        <v>29.177365932010048</v>
      </c>
      <c r="P75" s="24">
        <v>763.59012593201</v>
      </c>
      <c r="Q75" s="79"/>
      <c r="R75" s="79">
        <f t="shared" si="1"/>
        <v>0</v>
      </c>
    </row>
    <row r="76" spans="2:18" ht="14.25">
      <c r="B76" s="23" t="s">
        <v>22</v>
      </c>
      <c r="C76" s="12">
        <v>131.87719</v>
      </c>
      <c r="D76" s="12">
        <v>72.54282</v>
      </c>
      <c r="E76" s="12">
        <v>16.78069</v>
      </c>
      <c r="F76" s="12">
        <v>36.41987</v>
      </c>
      <c r="G76" s="12">
        <v>1.41131</v>
      </c>
      <c r="H76" s="12">
        <v>127.15469</v>
      </c>
      <c r="I76" s="12">
        <v>78.12044</v>
      </c>
      <c r="J76" s="12">
        <v>10.22583</v>
      </c>
      <c r="K76" s="12">
        <v>48.24957</v>
      </c>
      <c r="L76" s="12">
        <v>4.22223</v>
      </c>
      <c r="M76" s="12">
        <v>162.68027999999998</v>
      </c>
      <c r="N76" s="12">
        <v>143.48783</v>
      </c>
      <c r="O76" s="24">
        <v>31.24739639452388</v>
      </c>
      <c r="P76" s="24">
        <v>737.265456394524</v>
      </c>
      <c r="Q76" s="79"/>
      <c r="R76" s="79">
        <f t="shared" si="1"/>
        <v>0</v>
      </c>
    </row>
    <row r="77" spans="2:18" ht="14.25">
      <c r="B77" s="25" t="s">
        <v>23</v>
      </c>
      <c r="C77" s="13">
        <v>124.8468</v>
      </c>
      <c r="D77" s="13">
        <v>75.76491</v>
      </c>
      <c r="E77" s="13">
        <v>17.44934</v>
      </c>
      <c r="F77" s="13">
        <v>38.47146</v>
      </c>
      <c r="G77" s="13">
        <v>2.35783</v>
      </c>
      <c r="H77" s="13">
        <v>134.04354</v>
      </c>
      <c r="I77" s="13">
        <v>134.15969</v>
      </c>
      <c r="J77" s="13">
        <v>13.08176</v>
      </c>
      <c r="K77" s="13">
        <v>33.79573</v>
      </c>
      <c r="L77" s="13">
        <v>4.60195</v>
      </c>
      <c r="M77" s="13">
        <v>145.3956</v>
      </c>
      <c r="N77" s="13">
        <v>144.54077</v>
      </c>
      <c r="O77" s="26">
        <v>30.183367345167305</v>
      </c>
      <c r="P77" s="26">
        <v>764.6492073451674</v>
      </c>
      <c r="Q77" s="79"/>
      <c r="R77" s="79">
        <f t="shared" si="1"/>
        <v>0</v>
      </c>
    </row>
    <row r="78" spans="2:18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1"/>
        <v>0</v>
      </c>
    </row>
    <row r="79" spans="2:18" ht="14.25">
      <c r="B79" s="17" t="s">
        <v>20</v>
      </c>
      <c r="C79" s="8">
        <v>147.28896</v>
      </c>
      <c r="D79" s="8">
        <v>78.25229</v>
      </c>
      <c r="E79" s="8">
        <v>18.35223</v>
      </c>
      <c r="F79" s="8">
        <v>39.08384</v>
      </c>
      <c r="G79" s="8">
        <v>1.06903</v>
      </c>
      <c r="H79" s="8">
        <v>136.75739000000002</v>
      </c>
      <c r="I79" s="8">
        <v>177.25402</v>
      </c>
      <c r="J79" s="8">
        <v>10.84224</v>
      </c>
      <c r="K79" s="8">
        <v>34.11812</v>
      </c>
      <c r="L79" s="8">
        <v>3.8378</v>
      </c>
      <c r="M79" s="8">
        <v>139.46224</v>
      </c>
      <c r="N79" s="8">
        <v>129.21133</v>
      </c>
      <c r="O79" s="18">
        <v>34.16392002885113</v>
      </c>
      <c r="P79" s="18">
        <v>812.9360200288512</v>
      </c>
      <c r="Q79" s="79"/>
      <c r="R79" s="79">
        <f t="shared" si="1"/>
        <v>0</v>
      </c>
    </row>
    <row r="80" spans="2:18" ht="14.25">
      <c r="B80" s="17" t="s">
        <v>21</v>
      </c>
      <c r="C80" s="8">
        <v>139.09425</v>
      </c>
      <c r="D80" s="8">
        <v>81.36164</v>
      </c>
      <c r="E80" s="8">
        <v>19.71665</v>
      </c>
      <c r="F80" s="8">
        <v>46.38189</v>
      </c>
      <c r="G80" s="8">
        <v>0.14829</v>
      </c>
      <c r="H80" s="8">
        <v>147.60846999999998</v>
      </c>
      <c r="I80" s="8">
        <v>219.79847</v>
      </c>
      <c r="J80" s="8">
        <v>11.32309</v>
      </c>
      <c r="K80" s="8">
        <v>46.18937</v>
      </c>
      <c r="L80" s="8">
        <v>4.30843</v>
      </c>
      <c r="M80" s="8">
        <v>178.70538</v>
      </c>
      <c r="N80" s="8">
        <v>198.09238</v>
      </c>
      <c r="O80" s="18">
        <v>30.489538024184448</v>
      </c>
      <c r="P80" s="18">
        <v>975.6093780241845</v>
      </c>
      <c r="Q80" s="79"/>
      <c r="R80" s="79">
        <f t="shared" si="1"/>
        <v>0</v>
      </c>
    </row>
    <row r="81" spans="2:18" ht="14.25">
      <c r="B81" s="31" t="s">
        <v>22</v>
      </c>
      <c r="C81" s="32">
        <v>167.33588</v>
      </c>
      <c r="D81" s="32">
        <v>81.31777</v>
      </c>
      <c r="E81" s="32">
        <v>20.02433</v>
      </c>
      <c r="F81" s="32">
        <v>43.46357</v>
      </c>
      <c r="G81" s="32">
        <v>1.63382</v>
      </c>
      <c r="H81" s="32">
        <v>146.43948999999998</v>
      </c>
      <c r="I81" s="32">
        <v>286.6697</v>
      </c>
      <c r="J81" s="32">
        <v>10.73646</v>
      </c>
      <c r="K81" s="32">
        <v>47.45882</v>
      </c>
      <c r="L81" s="32">
        <v>4.29823</v>
      </c>
      <c r="M81" s="32">
        <v>166.45075</v>
      </c>
      <c r="N81" s="32">
        <v>180.987</v>
      </c>
      <c r="O81" s="33">
        <v>31.510681714524566</v>
      </c>
      <c r="P81" s="33">
        <v>1041.8870117145243</v>
      </c>
      <c r="Q81" s="79"/>
      <c r="R81" s="79">
        <f t="shared" si="1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B6:B7"/>
    <mergeCell ref="P6:P7"/>
    <mergeCell ref="D6:H6"/>
    <mergeCell ref="C6:C7"/>
    <mergeCell ref="O6:O7"/>
    <mergeCell ref="N6:N7"/>
    <mergeCell ref="M6:M7"/>
    <mergeCell ref="L6:L7"/>
    <mergeCell ref="K6:K7"/>
    <mergeCell ref="J6:J7"/>
    <mergeCell ref="I6:I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f>+'X - Cuadro 1'!C13/'X - Cuadro 1'!C8*100-100</f>
        <v>36.10694995912161</v>
      </c>
      <c r="D8" s="14">
        <f>+'X - Cuadro 1'!D13/'X - Cuadro 1'!D8*100-100</f>
        <v>9.11759770032586</v>
      </c>
      <c r="E8" s="14">
        <f>+'X - Cuadro 1'!E13/'X - Cuadro 1'!E8*100-100</f>
        <v>21.552535338306768</v>
      </c>
      <c r="F8" s="14">
        <f>+'X - Cuadro 1'!F13/'X - Cuadro 1'!F8*100-100</f>
        <v>-2.318827823351995</v>
      </c>
      <c r="G8" s="14">
        <f>+'X - Cuadro 1'!G13/'X - Cuadro 1'!G8*100-100</f>
        <v>176.07200995882408</v>
      </c>
      <c r="H8" s="14">
        <f>+'X - Cuadro 1'!H13/'X - Cuadro 1'!H8*100-100</f>
        <v>6.394542437069589</v>
      </c>
      <c r="I8" s="14">
        <f>+'X - Cuadro 1'!I13/'X - Cuadro 1'!I8*100-100</f>
        <v>-1.1144228890963888</v>
      </c>
      <c r="J8" s="14">
        <f>+'X - Cuadro 1'!J13/'X - Cuadro 1'!J8*100-100</f>
        <v>-7.1759576418485835</v>
      </c>
      <c r="K8" s="14">
        <f>+'X - Cuadro 1'!K13/'X - Cuadro 1'!K8*100-100</f>
        <v>-22.802883661000834</v>
      </c>
      <c r="L8" s="14">
        <f>+'X - Cuadro 1'!L13/'X - Cuadro 1'!L8*100-100</f>
        <v>-1.3450789355135697</v>
      </c>
      <c r="M8" s="14">
        <f>+'X - Cuadro 1'!M13/'X - Cuadro 1'!M8*100-100</f>
        <v>-1.78419218435819</v>
      </c>
      <c r="N8" s="14">
        <f>+'X - Cuadro 1'!N13/'X - Cuadro 1'!N8*100-100</f>
        <v>11.763870773325152</v>
      </c>
      <c r="O8" s="22">
        <f>+'X - Cuadro 1'!O13/'X - Cuadro 1'!O8*100-100</f>
        <v>-23.274943825435827</v>
      </c>
      <c r="P8" s="22">
        <f>+'X - Cuadro 1'!P13/'X - Cuadro 1'!P8*100-100</f>
        <v>0.9212119658045879</v>
      </c>
    </row>
    <row r="9" spans="2:16" ht="14.25">
      <c r="B9" s="23" t="s">
        <v>20</v>
      </c>
      <c r="C9" s="12">
        <f>+'X - Cuadro 1'!C14/'X - Cuadro 1'!C9*100-100</f>
        <v>-22.69558216451574</v>
      </c>
      <c r="D9" s="12">
        <f>+'X - Cuadro 1'!D14/'X - Cuadro 1'!D9*100-100</f>
        <v>5.317044444565624</v>
      </c>
      <c r="E9" s="12">
        <f>+'X - Cuadro 1'!E14/'X - Cuadro 1'!E9*100-100</f>
        <v>-0.8748620578381008</v>
      </c>
      <c r="F9" s="12">
        <f>+'X - Cuadro 1'!F14/'X - Cuadro 1'!F9*100-100</f>
        <v>-5.096515773544425</v>
      </c>
      <c r="G9" s="12">
        <f>+'X - Cuadro 1'!G14/'X - Cuadro 1'!G9*100-100</f>
        <v>154.9861207494795</v>
      </c>
      <c r="H9" s="12">
        <f>+'X - Cuadro 1'!H14/'X - Cuadro 1'!H9*100-100</f>
        <v>2.2026960922967476</v>
      </c>
      <c r="I9" s="12">
        <f>+'X - Cuadro 1'!I14/'X - Cuadro 1'!I9*100-100</f>
        <v>-18.79159545870276</v>
      </c>
      <c r="J9" s="12">
        <f>+'X - Cuadro 1'!J14/'X - Cuadro 1'!J9*100-100</f>
        <v>10.809033656731799</v>
      </c>
      <c r="K9" s="12">
        <f>+'X - Cuadro 1'!K14/'X - Cuadro 1'!K9*100-100</f>
        <v>-25.367619191995743</v>
      </c>
      <c r="L9" s="12">
        <f>+'X - Cuadro 1'!L14/'X - Cuadro 1'!L9*100-100</f>
        <v>-1.34494356208549</v>
      </c>
      <c r="M9" s="12">
        <f>+'X - Cuadro 1'!M14/'X - Cuadro 1'!M9*100-100</f>
        <v>-31.8222306771938</v>
      </c>
      <c r="N9" s="12">
        <f>+'X - Cuadro 1'!N14/'X - Cuadro 1'!N9*100-100</f>
        <v>24.75107428223862</v>
      </c>
      <c r="O9" s="24">
        <f>+'X - Cuadro 1'!O14/'X - Cuadro 1'!O9*100-100</f>
        <v>-11.468526364725278</v>
      </c>
      <c r="P9" s="24">
        <f>+'X - Cuadro 1'!P14/'X - Cuadro 1'!P9*100-100</f>
        <v>-17.63833256474703</v>
      </c>
    </row>
    <row r="10" spans="2:16" ht="14.25">
      <c r="B10" s="23" t="s">
        <v>21</v>
      </c>
      <c r="C10" s="12">
        <f>+'X - Cuadro 1'!C15/'X - Cuadro 1'!C10*100-100</f>
        <v>104.94607785154827</v>
      </c>
      <c r="D10" s="12">
        <f>+'X - Cuadro 1'!D15/'X - Cuadro 1'!D10*100-100</f>
        <v>2.281062024651632</v>
      </c>
      <c r="E10" s="12">
        <f>+'X - Cuadro 1'!E15/'X - Cuadro 1'!E10*100-100</f>
        <v>25.379184423036946</v>
      </c>
      <c r="F10" s="12">
        <f>+'X - Cuadro 1'!F15/'X - Cuadro 1'!F10*100-100</f>
        <v>-0.8212855303518296</v>
      </c>
      <c r="G10" s="12">
        <f>+'X - Cuadro 1'!G15/'X - Cuadro 1'!G10*100-100</f>
        <v>168.29325058184645</v>
      </c>
      <c r="H10" s="12">
        <f>+'X - Cuadro 1'!H15/'X - Cuadro 1'!H10*100-100</f>
        <v>2.9423320115390226</v>
      </c>
      <c r="I10" s="12">
        <f>+'X - Cuadro 1'!I15/'X - Cuadro 1'!I10*100-100</f>
        <v>-6.340816830395639</v>
      </c>
      <c r="J10" s="12">
        <f>+'X - Cuadro 1'!J15/'X - Cuadro 1'!J10*100-100</f>
        <v>0.4015273327520106</v>
      </c>
      <c r="K10" s="12">
        <f>+'X - Cuadro 1'!K15/'X - Cuadro 1'!K10*100-100</f>
        <v>-33.27006086412521</v>
      </c>
      <c r="L10" s="12">
        <f>+'X - Cuadro 1'!L15/'X - Cuadro 1'!L10*100-100</f>
        <v>-1.3450344581422655</v>
      </c>
      <c r="M10" s="12">
        <f>+'X - Cuadro 1'!M15/'X - Cuadro 1'!M10*100-100</f>
        <v>108.97537501250923</v>
      </c>
      <c r="N10" s="12">
        <f>+'X - Cuadro 1'!N15/'X - Cuadro 1'!N10*100-100</f>
        <v>8.018101381501694</v>
      </c>
      <c r="O10" s="24">
        <f>+'X - Cuadro 1'!O15/'X - Cuadro 1'!O10*100-100</f>
        <v>-26.8130347409505</v>
      </c>
      <c r="P10" s="24">
        <f>+'X - Cuadro 1'!P15/'X - Cuadro 1'!P10*100-100</f>
        <v>14.966675189602626</v>
      </c>
    </row>
    <row r="11" spans="2:16" ht="14.25">
      <c r="B11" s="23" t="s">
        <v>22</v>
      </c>
      <c r="C11" s="12">
        <f>+'X - Cuadro 1'!C16/'X - Cuadro 1'!C11*100-100</f>
        <v>41.52028936051315</v>
      </c>
      <c r="D11" s="12">
        <f>+'X - Cuadro 1'!D16/'X - Cuadro 1'!D11*100-100</f>
        <v>5.8790843930433425</v>
      </c>
      <c r="E11" s="12">
        <f>+'X - Cuadro 1'!E16/'X - Cuadro 1'!E11*100-100</f>
        <v>38.15777501440661</v>
      </c>
      <c r="F11" s="12">
        <f>+'X - Cuadro 1'!F16/'X - Cuadro 1'!F11*100-100</f>
        <v>0.6318596456437575</v>
      </c>
      <c r="G11" s="12">
        <f>+'X - Cuadro 1'!G16/'X - Cuadro 1'!G11*100-100</f>
        <v>175.31535269709548</v>
      </c>
      <c r="H11" s="12">
        <f>+'X - Cuadro 1'!H16/'X - Cuadro 1'!H11*100-100</f>
        <v>6.142372531090402</v>
      </c>
      <c r="I11" s="12">
        <f>+'X - Cuadro 1'!I16/'X - Cuadro 1'!I11*100-100</f>
        <v>4.508350197177435</v>
      </c>
      <c r="J11" s="12">
        <f>+'X - Cuadro 1'!J16/'X - Cuadro 1'!J11*100-100</f>
        <v>-7.992918012816219</v>
      </c>
      <c r="K11" s="12">
        <f>+'X - Cuadro 1'!K16/'X - Cuadro 1'!K11*100-100</f>
        <v>-24.292281384864793</v>
      </c>
      <c r="L11" s="12">
        <f>+'X - Cuadro 1'!L16/'X - Cuadro 1'!L11*100-100</f>
        <v>-1.3451186099982237</v>
      </c>
      <c r="M11" s="12">
        <f>+'X - Cuadro 1'!M16/'X - Cuadro 1'!M11*100-100</f>
        <v>-15.807081435093792</v>
      </c>
      <c r="N11" s="12">
        <f>+'X - Cuadro 1'!N16/'X - Cuadro 1'!N11*100-100</f>
        <v>13.069335640310584</v>
      </c>
      <c r="O11" s="24">
        <f>+'X - Cuadro 1'!O16/'X - Cuadro 1'!O11*100-100</f>
        <v>-28.465916065941627</v>
      </c>
      <c r="P11" s="24">
        <f>+'X - Cuadro 1'!P16/'X - Cuadro 1'!P11*100-100</f>
        <v>0.8331528673119095</v>
      </c>
    </row>
    <row r="12" spans="2:16" ht="14.25">
      <c r="B12" s="25" t="s">
        <v>23</v>
      </c>
      <c r="C12" s="13">
        <f>+'X - Cuadro 1'!C17/'X - Cuadro 1'!C12*100-100</f>
        <v>60.37789018693377</v>
      </c>
      <c r="D12" s="13">
        <f>+'X - Cuadro 1'!D17/'X - Cuadro 1'!D12*100-100</f>
        <v>24.11776836082562</v>
      </c>
      <c r="E12" s="13">
        <f>+'X - Cuadro 1'!E17/'X - Cuadro 1'!E12*100-100</f>
        <v>22.142258571515924</v>
      </c>
      <c r="F12" s="13">
        <f>+'X - Cuadro 1'!F17/'X - Cuadro 1'!F12*100-100</f>
        <v>-3.959360150379652</v>
      </c>
      <c r="G12" s="13">
        <f>+'X - Cuadro 1'!G17/'X - Cuadro 1'!G12*100-100</f>
        <v>208.19277108433738</v>
      </c>
      <c r="H12" s="13">
        <f>+'X - Cuadro 1'!H17/'X - Cuadro 1'!H12*100-100</f>
        <v>14.45848351553785</v>
      </c>
      <c r="I12" s="13">
        <f>+'X - Cuadro 1'!I17/'X - Cuadro 1'!I12*100-100</f>
        <v>21.963693361857224</v>
      </c>
      <c r="J12" s="13">
        <f>+'X - Cuadro 1'!J17/'X - Cuadro 1'!J12*100-100</f>
        <v>-23.135466953992747</v>
      </c>
      <c r="K12" s="13">
        <f>+'X - Cuadro 1'!K17/'X - Cuadro 1'!K12*100-100</f>
        <v>-8.547010989953279</v>
      </c>
      <c r="L12" s="13">
        <f>+'X - Cuadro 1'!L17/'X - Cuadro 1'!L12*100-100</f>
        <v>-1.3451873861117178</v>
      </c>
      <c r="M12" s="13">
        <f>+'X - Cuadro 1'!M17/'X - Cuadro 1'!M12*100-100</f>
        <v>-19.18037148483758</v>
      </c>
      <c r="N12" s="13">
        <f>+'X - Cuadro 1'!N17/'X - Cuadro 1'!N12*100-100</f>
        <v>4.765839510151466</v>
      </c>
      <c r="O12" s="26">
        <f>+'X - Cuadro 1'!O17/'X - Cuadro 1'!O12*100-100</f>
        <v>-26.466574912478762</v>
      </c>
      <c r="P12" s="26">
        <f>+'X - Cuadro 1'!P17/'X - Cuadro 1'!P12*100-100</f>
        <v>8.97609626478119</v>
      </c>
    </row>
    <row r="13" spans="2:16" ht="14.25">
      <c r="B13" s="15">
        <v>2010</v>
      </c>
      <c r="C13" s="10">
        <f>+'X - Cuadro 1'!C18/'X - Cuadro 1'!C13*100-100</f>
        <v>50.49061004597982</v>
      </c>
      <c r="D13" s="10">
        <f>+'X - Cuadro 1'!D18/'X - Cuadro 1'!D13*100-100</f>
        <v>5.424226278013293</v>
      </c>
      <c r="E13" s="10">
        <f>+'X - Cuadro 1'!E18/'X - Cuadro 1'!E13*100-100</f>
        <v>2.180061610602962</v>
      </c>
      <c r="F13" s="10">
        <f>+'X - Cuadro 1'!F18/'X - Cuadro 1'!F13*100-100</f>
        <v>14.242642504819301</v>
      </c>
      <c r="G13" s="10">
        <f>+'X - Cuadro 1'!G18/'X - Cuadro 1'!G13*100-100</f>
        <v>-9.030114255190739</v>
      </c>
      <c r="H13" s="10">
        <f>+'X - Cuadro 1'!H18/'X - Cuadro 1'!H13*100-100</f>
        <v>7.9205841127122625</v>
      </c>
      <c r="I13" s="10">
        <f>+'X - Cuadro 1'!I18/'X - Cuadro 1'!I13*100-100</f>
        <v>-2.9999991067317353</v>
      </c>
      <c r="J13" s="10">
        <f>+'X - Cuadro 1'!J18/'X - Cuadro 1'!J13*100-100</f>
        <v>-7.469282510905046</v>
      </c>
      <c r="K13" s="10">
        <f>+'X - Cuadro 1'!K18/'X - Cuadro 1'!K13*100-100</f>
        <v>72.13448237953895</v>
      </c>
      <c r="L13" s="10">
        <f>+'X - Cuadro 1'!L18/'X - Cuadro 1'!L13*100-100</f>
        <v>8.293091499683243</v>
      </c>
      <c r="M13" s="10">
        <f>+'X - Cuadro 1'!M18/'X - Cuadro 1'!M13*100-100</f>
        <v>-1.8398748692368372</v>
      </c>
      <c r="N13" s="10">
        <f>+'X - Cuadro 1'!N18/'X - Cuadro 1'!N13*100-100</f>
        <v>54.31457002496083</v>
      </c>
      <c r="O13" s="16">
        <f>+'X - Cuadro 1'!O18/'X - Cuadro 1'!O13*100-100</f>
        <v>0.8355303989808505</v>
      </c>
      <c r="P13" s="16">
        <f>+'X - Cuadro 1'!P18/'X - Cuadro 1'!P13*100-100</f>
        <v>7.042211854189091</v>
      </c>
    </row>
    <row r="14" spans="2:16" ht="14.25">
      <c r="B14" s="17" t="s">
        <v>20</v>
      </c>
      <c r="C14" s="8">
        <f>+'X - Cuadro 1'!C19/'X - Cuadro 1'!C14*100-100</f>
        <v>120.09086304815321</v>
      </c>
      <c r="D14" s="8">
        <f>+'X - Cuadro 1'!D19/'X - Cuadro 1'!D14*100-100</f>
        <v>2.7082298938173324</v>
      </c>
      <c r="E14" s="8">
        <f>+'X - Cuadro 1'!E19/'X - Cuadro 1'!E14*100-100</f>
        <v>8.29049695556941</v>
      </c>
      <c r="F14" s="8">
        <f>+'X - Cuadro 1'!F19/'X - Cuadro 1'!F14*100-100</f>
        <v>11.66454980284044</v>
      </c>
      <c r="G14" s="8">
        <f>+'X - Cuadro 1'!G19/'X - Cuadro 1'!G14*100-100</f>
        <v>-7.044783431083047</v>
      </c>
      <c r="H14" s="8">
        <f>+'X - Cuadro 1'!H19/'X - Cuadro 1'!H14*100-100</f>
        <v>5.671554851832255</v>
      </c>
      <c r="I14" s="8">
        <f>+'X - Cuadro 1'!I19/'X - Cuadro 1'!I14*100-100</f>
        <v>11.397490707483954</v>
      </c>
      <c r="J14" s="8">
        <f>+'X - Cuadro 1'!J19/'X - Cuadro 1'!J14*100-100</f>
        <v>-20.326971335437477</v>
      </c>
      <c r="K14" s="8">
        <f>+'X - Cuadro 1'!K19/'X - Cuadro 1'!K14*100-100</f>
        <v>32.7901908510008</v>
      </c>
      <c r="L14" s="8">
        <f>+'X - Cuadro 1'!L19/'X - Cuadro 1'!L14*100-100</f>
        <v>8.293057241679463</v>
      </c>
      <c r="M14" s="8">
        <f>+'X - Cuadro 1'!M19/'X - Cuadro 1'!M14*100-100</f>
        <v>-1.605926844629039</v>
      </c>
      <c r="N14" s="8">
        <f>+'X - Cuadro 1'!N19/'X - Cuadro 1'!N14*100-100</f>
        <v>51.25269874357889</v>
      </c>
      <c r="O14" s="18">
        <f>+'X - Cuadro 1'!O19/'X - Cuadro 1'!O14*100-100</f>
        <v>-12.01843962202318</v>
      </c>
      <c r="P14" s="18">
        <f>+'X - Cuadro 1'!P19/'X - Cuadro 1'!P14*100-100</f>
        <v>17.716927567114695</v>
      </c>
    </row>
    <row r="15" spans="2:16" ht="14.25">
      <c r="B15" s="17" t="s">
        <v>21</v>
      </c>
      <c r="C15" s="8">
        <f>+'X - Cuadro 1'!C20/'X - Cuadro 1'!C15*100-100</f>
        <v>9.64645938699384</v>
      </c>
      <c r="D15" s="8">
        <f>+'X - Cuadro 1'!D20/'X - Cuadro 1'!D15*100-100</f>
        <v>12.98764435465911</v>
      </c>
      <c r="E15" s="8">
        <f>+'X - Cuadro 1'!E20/'X - Cuadro 1'!E15*100-100</f>
        <v>-11.387341088889016</v>
      </c>
      <c r="F15" s="8">
        <f>+'X - Cuadro 1'!F20/'X - Cuadro 1'!F15*100-100</f>
        <v>21.585183322160447</v>
      </c>
      <c r="G15" s="8">
        <f>+'X - Cuadro 1'!G20/'X - Cuadro 1'!G15*100-100</f>
        <v>-10.320099470838272</v>
      </c>
      <c r="H15" s="8">
        <f>+'X - Cuadro 1'!H20/'X - Cuadro 1'!H15*100-100</f>
        <v>14.191799229987495</v>
      </c>
      <c r="I15" s="8">
        <f>+'X - Cuadro 1'!I20/'X - Cuadro 1'!I15*100-100</f>
        <v>-17.510544059260525</v>
      </c>
      <c r="J15" s="8">
        <f>+'X - Cuadro 1'!J20/'X - Cuadro 1'!J15*100-100</f>
        <v>-3.8480995016143993</v>
      </c>
      <c r="K15" s="8">
        <f>+'X - Cuadro 1'!K20/'X - Cuadro 1'!K15*100-100</f>
        <v>88.86179104860102</v>
      </c>
      <c r="L15" s="8">
        <f>+'X - Cuadro 1'!L20/'X - Cuadro 1'!L15*100-100</f>
        <v>8.292949357973072</v>
      </c>
      <c r="M15" s="8">
        <f>+'X - Cuadro 1'!M20/'X - Cuadro 1'!M15*100-100</f>
        <v>-9.789455634301135</v>
      </c>
      <c r="N15" s="8">
        <f>+'X - Cuadro 1'!N20/'X - Cuadro 1'!N15*100-100</f>
        <v>60.12968302262155</v>
      </c>
      <c r="O15" s="18">
        <f>+'X - Cuadro 1'!O20/'X - Cuadro 1'!O15*100-100</f>
        <v>10.126548416833671</v>
      </c>
      <c r="P15" s="18">
        <f>+'X - Cuadro 1'!P20/'X - Cuadro 1'!P15*100-100</f>
        <v>-3.7385470485090764</v>
      </c>
    </row>
    <row r="16" spans="2:16" ht="14.25">
      <c r="B16" s="17" t="s">
        <v>22</v>
      </c>
      <c r="C16" s="8">
        <f>+'X - Cuadro 1'!C21/'X - Cuadro 1'!C16*100-100</f>
        <v>52.56865664116506</v>
      </c>
      <c r="D16" s="8">
        <f>+'X - Cuadro 1'!D21/'X - Cuadro 1'!D16*100-100</f>
        <v>5.032726306324832</v>
      </c>
      <c r="E16" s="8">
        <f>+'X - Cuadro 1'!E21/'X - Cuadro 1'!E16*100-100</f>
        <v>4.1762710748156024</v>
      </c>
      <c r="F16" s="8">
        <f>+'X - Cuadro 1'!F21/'X - Cuadro 1'!F16*100-100</f>
        <v>14.876854011144317</v>
      </c>
      <c r="G16" s="8">
        <f>+'X - Cuadro 1'!G21/'X - Cuadro 1'!G16*100-100</f>
        <v>-10.943316604120525</v>
      </c>
      <c r="H16" s="8">
        <f>+'X - Cuadro 1'!H21/'X - Cuadro 1'!H16*100-100</f>
        <v>8.060699476126132</v>
      </c>
      <c r="I16" s="8">
        <f>+'X - Cuadro 1'!I21/'X - Cuadro 1'!I16*100-100</f>
        <v>2.5794650269657495</v>
      </c>
      <c r="J16" s="8">
        <f>+'X - Cuadro 1'!J21/'X - Cuadro 1'!J16*100-100</f>
        <v>-11.978118751103878</v>
      </c>
      <c r="K16" s="8">
        <f>+'X - Cuadro 1'!K21/'X - Cuadro 1'!K16*100-100</f>
        <v>39.509625237599835</v>
      </c>
      <c r="L16" s="8">
        <f>+'X - Cuadro 1'!L21/'X - Cuadro 1'!L16*100-100</f>
        <v>8.293094786200754</v>
      </c>
      <c r="M16" s="8">
        <f>+'X - Cuadro 1'!M21/'X - Cuadro 1'!M16*100-100</f>
        <v>-16.471006786236856</v>
      </c>
      <c r="N16" s="8">
        <f>+'X - Cuadro 1'!N21/'X - Cuadro 1'!N16*100-100</f>
        <v>56.077395645500445</v>
      </c>
      <c r="O16" s="18">
        <f>+'X - Cuadro 1'!O21/'X - Cuadro 1'!O16*100-100</f>
        <v>5.415604354737852</v>
      </c>
      <c r="P16" s="18">
        <f>+'X - Cuadro 1'!P21/'X - Cuadro 1'!P16*100-100</f>
        <v>7.680004841616281</v>
      </c>
    </row>
    <row r="17" spans="2:16" ht="14.25">
      <c r="B17" s="19" t="s">
        <v>23</v>
      </c>
      <c r="C17" s="9">
        <f>+'X - Cuadro 1'!C22/'X - Cuadro 1'!C17*100-100</f>
        <v>42.05702979072004</v>
      </c>
      <c r="D17" s="9">
        <f>+'X - Cuadro 1'!D22/'X - Cuadro 1'!D17*100-100</f>
        <v>1.1961402424178118</v>
      </c>
      <c r="E17" s="9">
        <f>+'X - Cuadro 1'!E22/'X - Cuadro 1'!E17*100-100</f>
        <v>9.771560151704335</v>
      </c>
      <c r="F17" s="9">
        <f>+'X - Cuadro 1'!F22/'X - Cuadro 1'!F17*100-100</f>
        <v>8.716774124803479</v>
      </c>
      <c r="G17" s="9">
        <f>+'X - Cuadro 1'!G22/'X - Cuadro 1'!G17*100-100</f>
        <v>-8.143963277762353</v>
      </c>
      <c r="H17" s="9">
        <f>+'X - Cuadro 1'!H22/'X - Cuadro 1'!H17*100-100</f>
        <v>3.836828656556193</v>
      </c>
      <c r="I17" s="9">
        <f>+'X - Cuadro 1'!I22/'X - Cuadro 1'!I17*100-100</f>
        <v>-8.349412313007903</v>
      </c>
      <c r="J17" s="9">
        <f>+'X - Cuadro 1'!J22/'X - Cuadro 1'!J17*100-100</f>
        <v>4.572490858988161</v>
      </c>
      <c r="K17" s="9">
        <f>+'X - Cuadro 1'!K22/'X - Cuadro 1'!K17*100-100</f>
        <v>115.02287771672886</v>
      </c>
      <c r="L17" s="9">
        <f>+'X - Cuadro 1'!L22/'X - Cuadro 1'!L17*100-100</f>
        <v>8.29323529411765</v>
      </c>
      <c r="M17" s="9">
        <f>+'X - Cuadro 1'!M22/'X - Cuadro 1'!M17*100-100</f>
        <v>22.358245190941048</v>
      </c>
      <c r="N17" s="9">
        <f>+'X - Cuadro 1'!N22/'X - Cuadro 1'!N17*100-100</f>
        <v>49.796793733642886</v>
      </c>
      <c r="O17" s="20">
        <f>+'X - Cuadro 1'!O22/'X - Cuadro 1'!O17*100-100</f>
        <v>2.7241996490027844</v>
      </c>
      <c r="P17" s="20">
        <f>+'X - Cuadro 1'!P22/'X - Cuadro 1'!P17*100-100</f>
        <v>7.921629799339172</v>
      </c>
    </row>
    <row r="18" spans="2:16" ht="14.25">
      <c r="B18" s="21">
        <v>2011</v>
      </c>
      <c r="C18" s="14">
        <f>+'X - Cuadro 1'!C23/'X - Cuadro 1'!C18*100-100</f>
        <v>3.951546390316679</v>
      </c>
      <c r="D18" s="14">
        <f>+'X - Cuadro 1'!D23/'X - Cuadro 1'!D18*100-100</f>
        <v>17.274180218763718</v>
      </c>
      <c r="E18" s="14">
        <f>+'X - Cuadro 1'!E23/'X - Cuadro 1'!E18*100-100</f>
        <v>14.938208079170238</v>
      </c>
      <c r="F18" s="14">
        <f>+'X - Cuadro 1'!F23/'X - Cuadro 1'!F18*100-100</f>
        <v>18.606750080846354</v>
      </c>
      <c r="G18" s="14">
        <f>+'X - Cuadro 1'!G23/'X - Cuadro 1'!G18*100-100</f>
        <v>256.9745451217838</v>
      </c>
      <c r="H18" s="14">
        <f>+'X - Cuadro 1'!H23/'X - Cuadro 1'!H18*100-100</f>
        <v>19.851696549430372</v>
      </c>
      <c r="I18" s="14">
        <f>+'X - Cuadro 1'!I23/'X - Cuadro 1'!I18*100-100</f>
        <v>2.200000379750591</v>
      </c>
      <c r="J18" s="14">
        <f>+'X - Cuadro 1'!J23/'X - Cuadro 1'!J18*100-100</f>
        <v>-0.6538102767613623</v>
      </c>
      <c r="K18" s="14">
        <f>+'X - Cuadro 1'!K23/'X - Cuadro 1'!K18*100-100</f>
        <v>13.312578130510076</v>
      </c>
      <c r="L18" s="14">
        <f>+'X - Cuadro 1'!L23/'X - Cuadro 1'!L18*100-100</f>
        <v>-14.611991899763098</v>
      </c>
      <c r="M18" s="14">
        <f>+'X - Cuadro 1'!M23/'X - Cuadro 1'!M18*100-100</f>
        <v>16.12825181584539</v>
      </c>
      <c r="N18" s="14">
        <f>+'X - Cuadro 1'!N23/'X - Cuadro 1'!N18*100-100</f>
        <v>4.090823013990303</v>
      </c>
      <c r="O18" s="22">
        <f>+'X - Cuadro 1'!O23/'X - Cuadro 1'!O18*100-100</f>
        <v>19.07996421202671</v>
      </c>
      <c r="P18" s="22">
        <f>+'X - Cuadro 1'!P23/'X - Cuadro 1'!P18*100-100</f>
        <v>7.802098929102613</v>
      </c>
    </row>
    <row r="19" spans="2:16" ht="14.25">
      <c r="B19" s="23" t="s">
        <v>20</v>
      </c>
      <c r="C19" s="12">
        <f>+'X - Cuadro 1'!C24/'X - Cuadro 1'!C19*100-100</f>
        <v>-23.61181635997697</v>
      </c>
      <c r="D19" s="12">
        <f>+'X - Cuadro 1'!D24/'X - Cuadro 1'!D19*100-100</f>
        <v>16.749739892085458</v>
      </c>
      <c r="E19" s="12">
        <f>+'X - Cuadro 1'!E24/'X - Cuadro 1'!E19*100-100</f>
        <v>37.79946036824114</v>
      </c>
      <c r="F19" s="12">
        <f>+'X - Cuadro 1'!F24/'X - Cuadro 1'!F19*100-100</f>
        <v>20.45632153615837</v>
      </c>
      <c r="G19" s="12">
        <f>+'X - Cuadro 1'!G24/'X - Cuadro 1'!G19*100-100</f>
        <v>210.8476064997804</v>
      </c>
      <c r="H19" s="12">
        <f>+'X - Cuadro 1'!H24/'X - Cuadro 1'!H19*100-100</f>
        <v>20.914258247450874</v>
      </c>
      <c r="I19" s="12">
        <f>+'X - Cuadro 1'!I24/'X - Cuadro 1'!I19*100-100</f>
        <v>-1.1802779556378482</v>
      </c>
      <c r="J19" s="12">
        <f>+'X - Cuadro 1'!J24/'X - Cuadro 1'!J19*100-100</f>
        <v>27.200866972840146</v>
      </c>
      <c r="K19" s="12">
        <f>+'X - Cuadro 1'!K24/'X - Cuadro 1'!K19*100-100</f>
        <v>46.08241328376829</v>
      </c>
      <c r="L19" s="12">
        <f>+'X - Cuadro 1'!L24/'X - Cuadro 1'!L19*100-100</f>
        <v>-14.611954241799324</v>
      </c>
      <c r="M19" s="12">
        <f>+'X - Cuadro 1'!M24/'X - Cuadro 1'!M19*100-100</f>
        <v>40.681001615295884</v>
      </c>
      <c r="N19" s="12">
        <f>+'X - Cuadro 1'!N24/'X - Cuadro 1'!N19*100-100</f>
        <v>-6.625115130504838</v>
      </c>
      <c r="O19" s="24">
        <f>+'X - Cuadro 1'!O24/'X - Cuadro 1'!O19*100-100</f>
        <v>22.303040540874946</v>
      </c>
      <c r="P19" s="24">
        <f>+'X - Cuadro 1'!P24/'X - Cuadro 1'!P19*100-100</f>
        <v>4.631229529333567</v>
      </c>
    </row>
    <row r="20" spans="2:16" ht="14.25">
      <c r="B20" s="23" t="s">
        <v>21</v>
      </c>
      <c r="C20" s="12">
        <f>+'X - Cuadro 1'!C25/'X - Cuadro 1'!C20*100-100</f>
        <v>-2.5793490729854085</v>
      </c>
      <c r="D20" s="12">
        <f>+'X - Cuadro 1'!D25/'X - Cuadro 1'!D20*100-100</f>
        <v>16.911344812506556</v>
      </c>
      <c r="E20" s="12">
        <f>+'X - Cuadro 1'!E25/'X - Cuadro 1'!E20*100-100</f>
        <v>15.563599907359517</v>
      </c>
      <c r="F20" s="12">
        <f>+'X - Cuadro 1'!F25/'X - Cuadro 1'!F20*100-100</f>
        <v>12.99474768023839</v>
      </c>
      <c r="G20" s="12">
        <f>+'X - Cuadro 1'!G25/'X - Cuadro 1'!G20*100-100</f>
        <v>250.1644418649642</v>
      </c>
      <c r="H20" s="12">
        <f>+'X - Cuadro 1'!H25/'X - Cuadro 1'!H20*100-100</f>
        <v>17.44111718018368</v>
      </c>
      <c r="I20" s="12">
        <f>+'X - Cuadro 1'!I25/'X - Cuadro 1'!I20*100-100</f>
        <v>8.247537108139653</v>
      </c>
      <c r="J20" s="12">
        <f>+'X - Cuadro 1'!J25/'X - Cuadro 1'!J20*100-100</f>
        <v>-5.729697228362468</v>
      </c>
      <c r="K20" s="12">
        <f>+'X - Cuadro 1'!K25/'X - Cuadro 1'!K20*100-100</f>
        <v>16.958664266459195</v>
      </c>
      <c r="L20" s="12">
        <f>+'X - Cuadro 1'!L25/'X - Cuadro 1'!L20*100-100</f>
        <v>-14.61191761943158</v>
      </c>
      <c r="M20" s="12">
        <f>+'X - Cuadro 1'!M25/'X - Cuadro 1'!M20*100-100</f>
        <v>-7.846897650820409</v>
      </c>
      <c r="N20" s="12">
        <f>+'X - Cuadro 1'!N25/'X - Cuadro 1'!N20*100-100</f>
        <v>-1.918159345168661</v>
      </c>
      <c r="O20" s="24">
        <f>+'X - Cuadro 1'!O25/'X - Cuadro 1'!O20*100-100</f>
        <v>10.3398580965479</v>
      </c>
      <c r="P20" s="24">
        <f>+'X - Cuadro 1'!P25/'X - Cuadro 1'!P20*100-100</f>
        <v>3.9546520142869923</v>
      </c>
    </row>
    <row r="21" spans="2:16" ht="14.25">
      <c r="B21" s="23" t="s">
        <v>22</v>
      </c>
      <c r="C21" s="12">
        <f>+'X - Cuadro 1'!C26/'X - Cuadro 1'!C21*100-100</f>
        <v>29.333564314680558</v>
      </c>
      <c r="D21" s="12">
        <f>+'X - Cuadro 1'!D26/'X - Cuadro 1'!D21*100-100</f>
        <v>22.68102288684078</v>
      </c>
      <c r="E21" s="12">
        <f>+'X - Cuadro 1'!E26/'X - Cuadro 1'!E21*100-100</f>
        <v>8.102519525333562</v>
      </c>
      <c r="F21" s="12">
        <f>+'X - Cuadro 1'!F26/'X - Cuadro 1'!F21*100-100</f>
        <v>16.550340895127007</v>
      </c>
      <c r="G21" s="12">
        <f>+'X - Cuadro 1'!G26/'X - Cuadro 1'!G21*100-100</f>
        <v>304.3492976815028</v>
      </c>
      <c r="H21" s="12">
        <f>+'X - Cuadro 1'!H26/'X - Cuadro 1'!H21*100-100</f>
        <v>22.138455288332295</v>
      </c>
      <c r="I21" s="12">
        <f>+'X - Cuadro 1'!I26/'X - Cuadro 1'!I21*100-100</f>
        <v>3.071762887408852</v>
      </c>
      <c r="J21" s="12">
        <f>+'X - Cuadro 1'!J26/'X - Cuadro 1'!J21*100-100</f>
        <v>0.2471013648807343</v>
      </c>
      <c r="K21" s="12">
        <f>+'X - Cuadro 1'!K26/'X - Cuadro 1'!K21*100-100</f>
        <v>47.52495787788652</v>
      </c>
      <c r="L21" s="12">
        <f>+'X - Cuadro 1'!L26/'X - Cuadro 1'!L21*100-100</f>
        <v>-14.61207368699138</v>
      </c>
      <c r="M21" s="12">
        <f>+'X - Cuadro 1'!M26/'X - Cuadro 1'!M21*100-100</f>
        <v>44.17414427376468</v>
      </c>
      <c r="N21" s="12">
        <f>+'X - Cuadro 1'!N26/'X - Cuadro 1'!N21*100-100</f>
        <v>-0.3377844345310166</v>
      </c>
      <c r="O21" s="24">
        <f>+'X - Cuadro 1'!O26/'X - Cuadro 1'!O21*100-100</f>
        <v>22.546301573673077</v>
      </c>
      <c r="P21" s="24">
        <f>+'X - Cuadro 1'!P26/'X - Cuadro 1'!P21*100-100</f>
        <v>15.38493395511344</v>
      </c>
    </row>
    <row r="22" spans="2:16" ht="14.25">
      <c r="B22" s="25" t="s">
        <v>23</v>
      </c>
      <c r="C22" s="13">
        <f>+'X - Cuadro 1'!C27/'X - Cuadro 1'!C22*100-100</f>
        <v>14.16142491066654</v>
      </c>
      <c r="D22" s="13">
        <f>+'X - Cuadro 1'!D27/'X - Cuadro 1'!D22*100-100</f>
        <v>13.138670241123947</v>
      </c>
      <c r="E22" s="13">
        <f>+'X - Cuadro 1'!E27/'X - Cuadro 1'!E22*100-100</f>
        <v>4.847194019200998</v>
      </c>
      <c r="F22" s="13">
        <f>+'X - Cuadro 1'!F27/'X - Cuadro 1'!F22*100-100</f>
        <v>25.217161415401932</v>
      </c>
      <c r="G22" s="13">
        <f>+'X - Cuadro 1'!G27/'X - Cuadro 1'!G22*100-100</f>
        <v>267.6002196595277</v>
      </c>
      <c r="H22" s="13">
        <f>+'X - Cuadro 1'!H27/'X - Cuadro 1'!H22*100-100</f>
        <v>19.20154058124082</v>
      </c>
      <c r="I22" s="13">
        <f>+'X - Cuadro 1'!I27/'X - Cuadro 1'!I22*100-100</f>
        <v>0.12927796209633868</v>
      </c>
      <c r="J22" s="13">
        <f>+'X - Cuadro 1'!J27/'X - Cuadro 1'!J22*100-100</f>
        <v>-14.510911754271817</v>
      </c>
      <c r="K22" s="13">
        <f>+'X - Cuadro 1'!K27/'X - Cuadro 1'!K22*100-100</f>
        <v>-21.715311889754446</v>
      </c>
      <c r="L22" s="13">
        <f>+'X - Cuadro 1'!L27/'X - Cuadro 1'!L22*100-100</f>
        <v>-14.612014763835674</v>
      </c>
      <c r="M22" s="13">
        <f>+'X - Cuadro 1'!M27/'X - Cuadro 1'!M22*100-100</f>
        <v>6.67432097832139</v>
      </c>
      <c r="N22" s="13">
        <f>+'X - Cuadro 1'!N27/'X - Cuadro 1'!N22*100-100</f>
        <v>23.637170104235963</v>
      </c>
      <c r="O22" s="26">
        <f>+'X - Cuadro 1'!O27/'X - Cuadro 1'!O22*100-100</f>
        <v>21.668388788832104</v>
      </c>
      <c r="P22" s="26">
        <f>+'X - Cuadro 1'!P27/'X - Cuadro 1'!P22*100-100</f>
        <v>7.024432470846705</v>
      </c>
    </row>
    <row r="23" spans="2:16" ht="14.25">
      <c r="B23" s="15">
        <v>2012</v>
      </c>
      <c r="C23" s="10">
        <f>+'X - Cuadro 1'!C28/'X - Cuadro 1'!C23*100-100</f>
        <v>15.238149457735119</v>
      </c>
      <c r="D23" s="10">
        <f>+'X - Cuadro 1'!D28/'X - Cuadro 1'!D23*100-100</f>
        <v>-4.179117679408165</v>
      </c>
      <c r="E23" s="10">
        <f>+'X - Cuadro 1'!E28/'X - Cuadro 1'!E23*100-100</f>
        <v>-8.434788606469795</v>
      </c>
      <c r="F23" s="10">
        <f>+'X - Cuadro 1'!F28/'X - Cuadro 1'!F23*100-100</f>
        <v>-2.523574777871602</v>
      </c>
      <c r="G23" s="10">
        <f>+'X - Cuadro 1'!G28/'X - Cuadro 1'!G23*100-100</f>
        <v>-69.07917926150625</v>
      </c>
      <c r="H23" s="10">
        <f>+'X - Cuadro 1'!H28/'X - Cuadro 1'!H23*100-100</f>
        <v>-5.623372918364566</v>
      </c>
      <c r="I23" s="10">
        <f>+'X - Cuadro 1'!I28/'X - Cuadro 1'!I23*100-100</f>
        <v>3.0999991258677397</v>
      </c>
      <c r="J23" s="10">
        <f>+'X - Cuadro 1'!J28/'X - Cuadro 1'!J23*100-100</f>
        <v>3.900915543698872</v>
      </c>
      <c r="K23" s="10">
        <f>+'X - Cuadro 1'!K28/'X - Cuadro 1'!K23*100-100</f>
        <v>15.525519888609509</v>
      </c>
      <c r="L23" s="10">
        <f>+'X - Cuadro 1'!L28/'X - Cuadro 1'!L23*100-100</f>
        <v>10.85288283723527</v>
      </c>
      <c r="M23" s="10">
        <f>+'X - Cuadro 1'!M28/'X - Cuadro 1'!M23*100-100</f>
        <v>15.054167498372138</v>
      </c>
      <c r="N23" s="10">
        <f>+'X - Cuadro 1'!N28/'X - Cuadro 1'!N23*100-100</f>
        <v>26.485929380534046</v>
      </c>
      <c r="O23" s="16">
        <f>+'X - Cuadro 1'!O28/'X - Cuadro 1'!O23*100-100</f>
        <v>12.853712772450493</v>
      </c>
      <c r="P23" s="16">
        <f>+'X - Cuadro 1'!P28/'X - Cuadro 1'!P23*100-100</f>
        <v>7.827663283580932</v>
      </c>
    </row>
    <row r="24" spans="2:16" ht="14.25">
      <c r="B24" s="17" t="s">
        <v>20</v>
      </c>
      <c r="C24" s="8">
        <f>+'X - Cuadro 1'!C29/'X - Cuadro 1'!C24*100-100</f>
        <v>12.384223322340432</v>
      </c>
      <c r="D24" s="8">
        <f>+'X - Cuadro 1'!D29/'X - Cuadro 1'!D24*100-100</f>
        <v>1.735157628951086</v>
      </c>
      <c r="E24" s="8">
        <f>+'X - Cuadro 1'!E29/'X - Cuadro 1'!E24*100-100</f>
        <v>-12.280125292560285</v>
      </c>
      <c r="F24" s="8">
        <f>+'X - Cuadro 1'!F29/'X - Cuadro 1'!F24*100-100</f>
        <v>13.063114221391459</v>
      </c>
      <c r="G24" s="8">
        <f>+'X - Cuadro 1'!G29/'X - Cuadro 1'!G24*100-100</f>
        <v>-69.07789394367525</v>
      </c>
      <c r="H24" s="8">
        <f>+'X - Cuadro 1'!H29/'X - Cuadro 1'!H24*100-100</f>
        <v>2.956152772550297</v>
      </c>
      <c r="I24" s="8">
        <f>+'X - Cuadro 1'!I29/'X - Cuadro 1'!I24*100-100</f>
        <v>0.8118375539932572</v>
      </c>
      <c r="J24" s="8">
        <f>+'X - Cuadro 1'!J29/'X - Cuadro 1'!J24*100-100</f>
        <v>23.9297298418427</v>
      </c>
      <c r="K24" s="8">
        <f>+'X - Cuadro 1'!K29/'X - Cuadro 1'!K24*100-100</f>
        <v>15.278636740935639</v>
      </c>
      <c r="L24" s="8">
        <f>+'X - Cuadro 1'!L29/'X - Cuadro 1'!L24*100-100</f>
        <v>10.852709977871001</v>
      </c>
      <c r="M24" s="8">
        <f>+'X - Cuadro 1'!M29/'X - Cuadro 1'!M24*100-100</f>
        <v>18.46056808999252</v>
      </c>
      <c r="N24" s="8">
        <f>+'X - Cuadro 1'!N29/'X - Cuadro 1'!N24*100-100</f>
        <v>39.746052702298556</v>
      </c>
      <c r="O24" s="18">
        <f>+'X - Cuadro 1'!O29/'X - Cuadro 1'!O24*100-100</f>
        <v>8.831667580719696</v>
      </c>
      <c r="P24" s="18">
        <f>+'X - Cuadro 1'!P29/'X - Cuadro 1'!P24*100-100</f>
        <v>8.232395356590146</v>
      </c>
    </row>
    <row r="25" spans="2:16" ht="14.25">
      <c r="B25" s="17" t="s">
        <v>21</v>
      </c>
      <c r="C25" s="8">
        <f>+'X - Cuadro 1'!C30/'X - Cuadro 1'!C25*100-100</f>
        <v>23.466556921513387</v>
      </c>
      <c r="D25" s="8">
        <f>+'X - Cuadro 1'!D30/'X - Cuadro 1'!D25*100-100</f>
        <v>-7.533665226839162</v>
      </c>
      <c r="E25" s="8">
        <f>+'X - Cuadro 1'!E30/'X - Cuadro 1'!E25*100-100</f>
        <v>4.782664796171886</v>
      </c>
      <c r="F25" s="8">
        <f>+'X - Cuadro 1'!F30/'X - Cuadro 1'!F25*100-100</f>
        <v>6.614345339342464</v>
      </c>
      <c r="G25" s="8">
        <f>+'X - Cuadro 1'!G30/'X - Cuadro 1'!G25*100-100</f>
        <v>-69.0791896869245</v>
      </c>
      <c r="H25" s="8">
        <f>+'X - Cuadro 1'!H30/'X - Cuadro 1'!H25*100-100</f>
        <v>-3.871758817399268</v>
      </c>
      <c r="I25" s="8">
        <f>+'X - Cuadro 1'!I30/'X - Cuadro 1'!I25*100-100</f>
        <v>-2.429319167170405</v>
      </c>
      <c r="J25" s="8">
        <f>+'X - Cuadro 1'!J30/'X - Cuadro 1'!J25*100-100</f>
        <v>1.5593856422054841</v>
      </c>
      <c r="K25" s="8">
        <f>+'X - Cuadro 1'!K30/'X - Cuadro 1'!K25*100-100</f>
        <v>17.779657657744735</v>
      </c>
      <c r="L25" s="8">
        <f>+'X - Cuadro 1'!L30/'X - Cuadro 1'!L25*100-100</f>
        <v>10.85281525345934</v>
      </c>
      <c r="M25" s="8">
        <f>+'X - Cuadro 1'!M30/'X - Cuadro 1'!M25*100-100</f>
        <v>21.186186356755755</v>
      </c>
      <c r="N25" s="8">
        <f>+'X - Cuadro 1'!N30/'X - Cuadro 1'!N25*100-100</f>
        <v>31.54377977557209</v>
      </c>
      <c r="O25" s="18">
        <f>+'X - Cuadro 1'!O30/'X - Cuadro 1'!O25*100-100</f>
        <v>17.25202802226373</v>
      </c>
      <c r="P25" s="18">
        <f>+'X - Cuadro 1'!P30/'X - Cuadro 1'!P25*100-100</f>
        <v>8.546018362881469</v>
      </c>
    </row>
    <row r="26" spans="2:16" ht="14.25">
      <c r="B26" s="17" t="s">
        <v>22</v>
      </c>
      <c r="C26" s="8">
        <f>+'X - Cuadro 1'!C31/'X - Cuadro 1'!C26*100-100</f>
        <v>23.15946257340869</v>
      </c>
      <c r="D26" s="8">
        <f>+'X - Cuadro 1'!D31/'X - Cuadro 1'!D26*100-100</f>
        <v>-10.004227271094877</v>
      </c>
      <c r="E26" s="8">
        <f>+'X - Cuadro 1'!E31/'X - Cuadro 1'!E26*100-100</f>
        <v>-20.941775606427953</v>
      </c>
      <c r="F26" s="8">
        <f>+'X - Cuadro 1'!F31/'X - Cuadro 1'!F26*100-100</f>
        <v>-11.521182431930413</v>
      </c>
      <c r="G26" s="8">
        <f>+'X - Cuadro 1'!G31/'X - Cuadro 1'!G26*100-100</f>
        <v>-69.07880969321559</v>
      </c>
      <c r="H26" s="8">
        <f>+'X - Cuadro 1'!H31/'X - Cuadro 1'!H26*100-100</f>
        <v>-12.709995208079746</v>
      </c>
      <c r="I26" s="8">
        <f>+'X - Cuadro 1'!I31/'X - Cuadro 1'!I26*100-100</f>
        <v>-0.7291910181898231</v>
      </c>
      <c r="J26" s="8">
        <f>+'X - Cuadro 1'!J31/'X - Cuadro 1'!J26*100-100</f>
        <v>-20.494412281782246</v>
      </c>
      <c r="K26" s="8">
        <f>+'X - Cuadro 1'!K31/'X - Cuadro 1'!K26*100-100</f>
        <v>15.035640783470129</v>
      </c>
      <c r="L26" s="8">
        <f>+'X - Cuadro 1'!L31/'X - Cuadro 1'!L26*100-100</f>
        <v>10.853119729549249</v>
      </c>
      <c r="M26" s="8">
        <f>+'X - Cuadro 1'!M31/'X - Cuadro 1'!M26*100-100</f>
        <v>17.4095837125047</v>
      </c>
      <c r="N26" s="8">
        <f>+'X - Cuadro 1'!N31/'X - Cuadro 1'!N26*100-100</f>
        <v>29.189679333937846</v>
      </c>
      <c r="O26" s="18">
        <f>+'X - Cuadro 1'!O31/'X - Cuadro 1'!O26*100-100</f>
        <v>11.130903328231028</v>
      </c>
      <c r="P26" s="18">
        <f>+'X - Cuadro 1'!P31/'X - Cuadro 1'!P26*100-100</f>
        <v>6.797333851408283</v>
      </c>
    </row>
    <row r="27" spans="2:16" ht="14.25">
      <c r="B27" s="19" t="s">
        <v>23</v>
      </c>
      <c r="C27" s="9">
        <f>+'X - Cuadro 1'!C32/'X - Cuadro 1'!C27*100-100</f>
        <v>2.699295608986205</v>
      </c>
      <c r="D27" s="9">
        <f>+'X - Cuadro 1'!D32/'X - Cuadro 1'!D27*100-100</f>
        <v>-0.27729913250568927</v>
      </c>
      <c r="E27" s="9">
        <f>+'X - Cuadro 1'!E32/'X - Cuadro 1'!E27*100-100</f>
        <v>-3.9676306020268015</v>
      </c>
      <c r="F27" s="9">
        <f>+'X - Cuadro 1'!F32/'X - Cuadro 1'!F27*100-100</f>
        <v>-16.996803510473995</v>
      </c>
      <c r="G27" s="9">
        <f>+'X - Cuadro 1'!G32/'X - Cuadro 1'!G27*100-100</f>
        <v>-69.080519868539</v>
      </c>
      <c r="H27" s="9">
        <f>+'X - Cuadro 1'!H32/'X - Cuadro 1'!H27*100-100</f>
        <v>-8.286819435273003</v>
      </c>
      <c r="I27" s="9">
        <f>+'X - Cuadro 1'!I32/'X - Cuadro 1'!I27*100-100</f>
        <v>14.448631794037652</v>
      </c>
      <c r="J27" s="9">
        <f>+'X - Cuadro 1'!J32/'X - Cuadro 1'!J27*100-100</f>
        <v>13.884192989225966</v>
      </c>
      <c r="K27" s="9">
        <f>+'X - Cuadro 1'!K32/'X - Cuadro 1'!K27*100-100</f>
        <v>14.049781652902382</v>
      </c>
      <c r="L27" s="9">
        <f>+'X - Cuadro 1'!L32/'X - Cuadro 1'!L27*100-100</f>
        <v>10.85287344622705</v>
      </c>
      <c r="M27" s="9">
        <f>+'X - Cuadro 1'!M32/'X - Cuadro 1'!M27*100-100</f>
        <v>4.863805583321195</v>
      </c>
      <c r="N27" s="9">
        <f>+'X - Cuadro 1'!N32/'X - Cuadro 1'!N27*100-100</f>
        <v>11.786128406754571</v>
      </c>
      <c r="O27" s="20">
        <f>+'X - Cuadro 1'!O32/'X - Cuadro 1'!O27*100-100</f>
        <v>14.465184778876306</v>
      </c>
      <c r="P27" s="20">
        <f>+'X - Cuadro 1'!P32/'X - Cuadro 1'!P27*100-100</f>
        <v>7.88775685510339</v>
      </c>
    </row>
    <row r="28" spans="2:16" ht="14.25">
      <c r="B28" s="21">
        <v>2013</v>
      </c>
      <c r="C28" s="14">
        <f>+'X - Cuadro 1'!C33/'X - Cuadro 1'!C28*100-100</f>
        <v>13.627370148886556</v>
      </c>
      <c r="D28" s="14">
        <f>+'X - Cuadro 1'!D33/'X - Cuadro 1'!D28*100-100</f>
        <v>0.6152220799098984</v>
      </c>
      <c r="E28" s="14">
        <f>+'X - Cuadro 1'!E33/'X - Cuadro 1'!E28*100-100</f>
        <v>418.48624479098555</v>
      </c>
      <c r="F28" s="14">
        <f>+'X - Cuadro 1'!F33/'X - Cuadro 1'!F28*100-100</f>
        <v>-1.7625330890543012</v>
      </c>
      <c r="G28" s="14">
        <f>+'X - Cuadro 1'!G33/'X - Cuadro 1'!G28*100-100</f>
        <v>89.7626861031469</v>
      </c>
      <c r="H28" s="14">
        <f>+'X - Cuadro 1'!H33/'X - Cuadro 1'!H28*100-100</f>
        <v>19.108692429409274</v>
      </c>
      <c r="I28" s="14">
        <f>+'X - Cuadro 1'!I33/'X - Cuadro 1'!I28*100-100</f>
        <v>4.5476173605879495</v>
      </c>
      <c r="J28" s="14">
        <f>+'X - Cuadro 1'!J33/'X - Cuadro 1'!J28*100-100</f>
        <v>8.693777631366231</v>
      </c>
      <c r="K28" s="14">
        <f>+'X - Cuadro 1'!K33/'X - Cuadro 1'!K28*100-100</f>
        <v>41.19383580734521</v>
      </c>
      <c r="L28" s="14">
        <f>+'X - Cuadro 1'!L33/'X - Cuadro 1'!L28*100-100</f>
        <v>27.94184523419439</v>
      </c>
      <c r="M28" s="14">
        <f>+'X - Cuadro 1'!M33/'X - Cuadro 1'!M28*100-100</f>
        <v>8.226776506313186</v>
      </c>
      <c r="N28" s="14">
        <f>+'X - Cuadro 1'!N33/'X - Cuadro 1'!N28*100-100</f>
        <v>-13.936239902488111</v>
      </c>
      <c r="O28" s="22">
        <f>+'X - Cuadro 1'!O33/'X - Cuadro 1'!O28*100-100</f>
        <v>-4.607075441368664</v>
      </c>
      <c r="P28" s="22">
        <f>+'X - Cuadro 1'!P33/'X - Cuadro 1'!P28*100-100</f>
        <v>7.2222303950641304</v>
      </c>
    </row>
    <row r="29" spans="2:16" ht="14.25">
      <c r="B29" s="23" t="s">
        <v>20</v>
      </c>
      <c r="C29" s="12">
        <f>+'X - Cuadro 1'!C34/'X - Cuadro 1'!C29*100-100</f>
        <v>43.37954492654396</v>
      </c>
      <c r="D29" s="12">
        <f>+'X - Cuadro 1'!D34/'X - Cuadro 1'!D29*100-100</f>
        <v>2.392605738035215</v>
      </c>
      <c r="E29" s="12">
        <f>+'X - Cuadro 1'!E34/'X - Cuadro 1'!E29*100-100</f>
        <v>362.45947140892116</v>
      </c>
      <c r="F29" s="12">
        <f>+'X - Cuadro 1'!F34/'X - Cuadro 1'!F29*100-100</f>
        <v>-12.407713994683903</v>
      </c>
      <c r="G29" s="12">
        <f>+'X - Cuadro 1'!G34/'X - Cuadro 1'!G29*100-100</f>
        <v>112.9591836734694</v>
      </c>
      <c r="H29" s="12">
        <f>+'X - Cuadro 1'!H34/'X - Cuadro 1'!H29*100-100</f>
        <v>12.352058804347394</v>
      </c>
      <c r="I29" s="12">
        <f>+'X - Cuadro 1'!I34/'X - Cuadro 1'!I29*100-100</f>
        <v>8.38850538282523</v>
      </c>
      <c r="J29" s="12">
        <f>+'X - Cuadro 1'!J34/'X - Cuadro 1'!J29*100-100</f>
        <v>5.256009516354936</v>
      </c>
      <c r="K29" s="12">
        <f>+'X - Cuadro 1'!K34/'X - Cuadro 1'!K29*100-100</f>
        <v>44.547383898614584</v>
      </c>
      <c r="L29" s="12">
        <f>+'X - Cuadro 1'!L34/'X - Cuadro 1'!L29*100-100</f>
        <v>25.99337810005848</v>
      </c>
      <c r="M29" s="12">
        <f>+'X - Cuadro 1'!M34/'X - Cuadro 1'!M29*100-100</f>
        <v>4.8871653543795475</v>
      </c>
      <c r="N29" s="12">
        <f>+'X - Cuadro 1'!N34/'X - Cuadro 1'!N29*100-100</f>
        <v>-6.599983531051123</v>
      </c>
      <c r="O29" s="24">
        <f>+'X - Cuadro 1'!O34/'X - Cuadro 1'!O29*100-100</f>
        <v>-18.649534828251532</v>
      </c>
      <c r="P29" s="24">
        <f>+'X - Cuadro 1'!P34/'X - Cuadro 1'!P29*100-100</f>
        <v>10.486163380072028</v>
      </c>
    </row>
    <row r="30" spans="2:16" ht="14.25">
      <c r="B30" s="23" t="s">
        <v>21</v>
      </c>
      <c r="C30" s="12">
        <f>+'X - Cuadro 1'!C35/'X - Cuadro 1'!C30*100-100</f>
        <v>21.57183387476273</v>
      </c>
      <c r="D30" s="12">
        <f>+'X - Cuadro 1'!D35/'X - Cuadro 1'!D30*100-100</f>
        <v>1.309325871664683</v>
      </c>
      <c r="E30" s="12">
        <f>+'X - Cuadro 1'!E35/'X - Cuadro 1'!E30*100-100</f>
        <v>345.50585054260966</v>
      </c>
      <c r="F30" s="12">
        <f>+'X - Cuadro 1'!F35/'X - Cuadro 1'!F30*100-100</f>
        <v>-13.681839733706099</v>
      </c>
      <c r="G30" s="12">
        <f>+'X - Cuadro 1'!G35/'X - Cuadro 1'!G30*100-100</f>
        <v>96.7748659916617</v>
      </c>
      <c r="H30" s="12">
        <f>+'X - Cuadro 1'!H35/'X - Cuadro 1'!H30*100-100</f>
        <v>12.103751778955441</v>
      </c>
      <c r="I30" s="12">
        <f>+'X - Cuadro 1'!I35/'X - Cuadro 1'!I30*100-100</f>
        <v>3.7039392167131524</v>
      </c>
      <c r="J30" s="12">
        <f>+'X - Cuadro 1'!J35/'X - Cuadro 1'!J30*100-100</f>
        <v>5.1529063776994235</v>
      </c>
      <c r="K30" s="12">
        <f>+'X - Cuadro 1'!K35/'X - Cuadro 1'!K30*100-100</f>
        <v>31.071902519027333</v>
      </c>
      <c r="L30" s="12">
        <f>+'X - Cuadro 1'!L35/'X - Cuadro 1'!L30*100-100</f>
        <v>29.620531547705923</v>
      </c>
      <c r="M30" s="12">
        <f>+'X - Cuadro 1'!M35/'X - Cuadro 1'!M30*100-100</f>
        <v>9.517843462846628</v>
      </c>
      <c r="N30" s="12">
        <f>+'X - Cuadro 1'!N35/'X - Cuadro 1'!N30*100-100</f>
        <v>-13.598940311284352</v>
      </c>
      <c r="O30" s="24">
        <f>+'X - Cuadro 1'!O35/'X - Cuadro 1'!O30*100-100</f>
        <v>-6.8161709124627095</v>
      </c>
      <c r="P30" s="24">
        <f>+'X - Cuadro 1'!P35/'X - Cuadro 1'!P30*100-100</f>
        <v>7.141125851091985</v>
      </c>
    </row>
    <row r="31" spans="2:16" ht="14.25">
      <c r="B31" s="23" t="s">
        <v>22</v>
      </c>
      <c r="C31" s="12">
        <f>+'X - Cuadro 1'!C36/'X - Cuadro 1'!C31*100-100</f>
        <v>-7.834051079327011</v>
      </c>
      <c r="D31" s="12">
        <f>+'X - Cuadro 1'!D36/'X - Cuadro 1'!D31*100-100</f>
        <v>1.3574139112576944</v>
      </c>
      <c r="E31" s="12">
        <f>+'X - Cuadro 1'!E36/'X - Cuadro 1'!E31*100-100</f>
        <v>396.5406178436805</v>
      </c>
      <c r="F31" s="12">
        <f>+'X - Cuadro 1'!F36/'X - Cuadro 1'!F31*100-100</f>
        <v>7.608946875527337</v>
      </c>
      <c r="G31" s="12">
        <f>+'X - Cuadro 1'!G36/'X - Cuadro 1'!G31*100-100</f>
        <v>68.35138061721713</v>
      </c>
      <c r="H31" s="12">
        <f>+'X - Cuadro 1'!H36/'X - Cuadro 1'!H31*100-100</f>
        <v>21.507044402968873</v>
      </c>
      <c r="I31" s="12">
        <f>+'X - Cuadro 1'!I36/'X - Cuadro 1'!I31*100-100</f>
        <v>2.117664900670931</v>
      </c>
      <c r="J31" s="12">
        <f>+'X - Cuadro 1'!J36/'X - Cuadro 1'!J31*100-100</f>
        <v>27.134524750575267</v>
      </c>
      <c r="K31" s="12">
        <f>+'X - Cuadro 1'!K36/'X - Cuadro 1'!K31*100-100</f>
        <v>44.864157569910645</v>
      </c>
      <c r="L31" s="12">
        <f>+'X - Cuadro 1'!L36/'X - Cuadro 1'!L31*100-100</f>
        <v>36.49099399599734</v>
      </c>
      <c r="M31" s="12">
        <f>+'X - Cuadro 1'!M36/'X - Cuadro 1'!M31*100-100</f>
        <v>6.896202475284781</v>
      </c>
      <c r="N31" s="12">
        <f>+'X - Cuadro 1'!N36/'X - Cuadro 1'!N31*100-100</f>
        <v>-16.84157605079038</v>
      </c>
      <c r="O31" s="24">
        <f>+'X - Cuadro 1'!O36/'X - Cuadro 1'!O31*100-100</f>
        <v>5.735391748700522</v>
      </c>
      <c r="P31" s="24">
        <f>+'X - Cuadro 1'!P36/'X - Cuadro 1'!P31*100-100</f>
        <v>3.044194559887586</v>
      </c>
    </row>
    <row r="32" spans="2:16" ht="14.25">
      <c r="B32" s="25" t="s">
        <v>23</v>
      </c>
      <c r="C32" s="13">
        <f>+'X - Cuadro 1'!C37/'X - Cuadro 1'!C32*100-100</f>
        <v>12.217035578489941</v>
      </c>
      <c r="D32" s="13">
        <f>+'X - Cuadro 1'!D37/'X - Cuadro 1'!D32*100-100</f>
        <v>-2.4229995726944082</v>
      </c>
      <c r="E32" s="13">
        <f>+'X - Cuadro 1'!E37/'X - Cuadro 1'!E32*100-100</f>
        <v>560.2792023551037</v>
      </c>
      <c r="F32" s="13">
        <f>+'X - Cuadro 1'!F37/'X - Cuadro 1'!F32*100-100</f>
        <v>16.92362351341268</v>
      </c>
      <c r="G32" s="13">
        <f>+'X - Cuadro 1'!G37/'X - Cuadro 1'!G32*100-100</f>
        <v>84.78439425051337</v>
      </c>
      <c r="H32" s="13">
        <f>+'X - Cuadro 1'!H37/'X - Cuadro 1'!H32*100-100</f>
        <v>31.356019957477088</v>
      </c>
      <c r="I32" s="13">
        <f>+'X - Cuadro 1'!I37/'X - Cuadro 1'!I32*100-100</f>
        <v>3.906006740548335</v>
      </c>
      <c r="J32" s="13">
        <f>+'X - Cuadro 1'!J37/'X - Cuadro 1'!J32*100-100</f>
        <v>1.5966966195747574</v>
      </c>
      <c r="K32" s="13">
        <f>+'X - Cuadro 1'!K37/'X - Cuadro 1'!K32*100-100</f>
        <v>44.729063609561365</v>
      </c>
      <c r="L32" s="13">
        <f>+'X - Cuadro 1'!L37/'X - Cuadro 1'!L32*100-100</f>
        <v>20.816717692393766</v>
      </c>
      <c r="M32" s="13">
        <f>+'X - Cuadro 1'!M37/'X - Cuadro 1'!M32*100-100</f>
        <v>11.389573713705104</v>
      </c>
      <c r="N32" s="13">
        <f>+'X - Cuadro 1'!N37/'X - Cuadro 1'!N32*100-100</f>
        <v>-17.410085976051747</v>
      </c>
      <c r="O32" s="26">
        <f>+'X - Cuadro 1'!O37/'X - Cuadro 1'!O32*100-100</f>
        <v>1.526292139920855</v>
      </c>
      <c r="P32" s="26">
        <f>+'X - Cuadro 1'!P37/'X - Cuadro 1'!P32*100-100</f>
        <v>8.492260813428729</v>
      </c>
    </row>
    <row r="33" spans="2:16" ht="14.25">
      <c r="B33" s="15">
        <v>2014</v>
      </c>
      <c r="C33" s="10">
        <f>+'X - Cuadro 1'!C38/'X - Cuadro 1'!C33*100-100</f>
        <v>9.778945065728223</v>
      </c>
      <c r="D33" s="10">
        <f>+'X - Cuadro 1'!D38/'X - Cuadro 1'!D33*100-100</f>
        <v>12.150346541693068</v>
      </c>
      <c r="E33" s="10">
        <f>+'X - Cuadro 1'!E38/'X - Cuadro 1'!E33*100-100</f>
        <v>1.4090433488751444</v>
      </c>
      <c r="F33" s="10">
        <f>+'X - Cuadro 1'!F38/'X - Cuadro 1'!F33*100-100</f>
        <v>9.484099337794945</v>
      </c>
      <c r="G33" s="10">
        <f>+'X - Cuadro 1'!G38/'X - Cuadro 1'!G33*100-100</f>
        <v>-27.46694238946816</v>
      </c>
      <c r="H33" s="10">
        <f>+'X - Cuadro 1'!H38/'X - Cuadro 1'!H33*100-100</f>
        <v>8.74412301004925</v>
      </c>
      <c r="I33" s="10">
        <f>+'X - Cuadro 1'!I38/'X - Cuadro 1'!I33*100-100</f>
        <v>0.2740562061988925</v>
      </c>
      <c r="J33" s="10">
        <f>+'X - Cuadro 1'!J38/'X - Cuadro 1'!J33*100-100</f>
        <v>6.96555394987044</v>
      </c>
      <c r="K33" s="10">
        <f>+'X - Cuadro 1'!K38/'X - Cuadro 1'!K33*100-100</f>
        <v>-7.5770191218121</v>
      </c>
      <c r="L33" s="10">
        <f>+'X - Cuadro 1'!L38/'X - Cuadro 1'!L33*100-100</f>
        <v>-1.3450263125748734</v>
      </c>
      <c r="M33" s="10">
        <f>+'X - Cuadro 1'!M38/'X - Cuadro 1'!M33*100-100</f>
        <v>12.414042727264757</v>
      </c>
      <c r="N33" s="10">
        <f>+'X - Cuadro 1'!N38/'X - Cuadro 1'!N33*100-100</f>
        <v>17.64653121920763</v>
      </c>
      <c r="O33" s="16">
        <f>+'X - Cuadro 1'!O38/'X - Cuadro 1'!O33*100-100</f>
        <v>14.373838231056112</v>
      </c>
      <c r="P33" s="16">
        <f>+'X - Cuadro 1'!P38/'X - Cuadro 1'!P33*100-100</f>
        <v>6.655310541066001</v>
      </c>
    </row>
    <row r="34" spans="2:16" ht="14.25">
      <c r="B34" s="17" t="s">
        <v>20</v>
      </c>
      <c r="C34" s="8">
        <f>+'X - Cuadro 1'!C39/'X - Cuadro 1'!C34*100-100</f>
        <v>5.8415111578906505</v>
      </c>
      <c r="D34" s="8">
        <f>+'X - Cuadro 1'!D39/'X - Cuadro 1'!D34*100-100</f>
        <v>2.0336474365895754</v>
      </c>
      <c r="E34" s="8">
        <f>+'X - Cuadro 1'!E39/'X - Cuadro 1'!E34*100-100</f>
        <v>0.5115481751572872</v>
      </c>
      <c r="F34" s="8">
        <f>+'X - Cuadro 1'!F39/'X - Cuadro 1'!F34*100-100</f>
        <v>4.192558852385204</v>
      </c>
      <c r="G34" s="8">
        <f>+'X - Cuadro 1'!G39/'X - Cuadro 1'!G34*100-100</f>
        <v>-27.465690235931035</v>
      </c>
      <c r="H34" s="8">
        <f>+'X - Cuadro 1'!H39/'X - Cuadro 1'!H34*100-100</f>
        <v>1.9467873784035987</v>
      </c>
      <c r="I34" s="8">
        <f>+'X - Cuadro 1'!I39/'X - Cuadro 1'!I34*100-100</f>
        <v>0.5109594699017208</v>
      </c>
      <c r="J34" s="8">
        <f>+'X - Cuadro 1'!J39/'X - Cuadro 1'!J34*100-100</f>
        <v>-12.633027354619344</v>
      </c>
      <c r="K34" s="8">
        <f>+'X - Cuadro 1'!K39/'X - Cuadro 1'!K34*100-100</f>
        <v>-5.496437594157712</v>
      </c>
      <c r="L34" s="8">
        <f>+'X - Cuadro 1'!L39/'X - Cuadro 1'!L34*100-100</f>
        <v>2.7177383120107663</v>
      </c>
      <c r="M34" s="8">
        <f>+'X - Cuadro 1'!M39/'X - Cuadro 1'!M34*100-100</f>
        <v>15.914028707442867</v>
      </c>
      <c r="N34" s="8">
        <f>+'X - Cuadro 1'!N39/'X - Cuadro 1'!N34*100-100</f>
        <v>34.675877949249326</v>
      </c>
      <c r="O34" s="18">
        <f>+'X - Cuadro 1'!O39/'X - Cuadro 1'!O34*100-100</f>
        <v>30.561107862347285</v>
      </c>
      <c r="P34" s="18">
        <f>+'X - Cuadro 1'!P39/'X - Cuadro 1'!P34*100-100</f>
        <v>7.072934461014029</v>
      </c>
    </row>
    <row r="35" spans="2:16" ht="14.25">
      <c r="B35" s="17" t="s">
        <v>21</v>
      </c>
      <c r="C35" s="8">
        <f>+'X - Cuadro 1'!C40/'X - Cuadro 1'!C35*100-100</f>
        <v>14.61473868171062</v>
      </c>
      <c r="D35" s="8">
        <f>+'X - Cuadro 1'!D40/'X - Cuadro 1'!D35*100-100</f>
        <v>14.406233266234253</v>
      </c>
      <c r="E35" s="8">
        <f>+'X - Cuadro 1'!E40/'X - Cuadro 1'!E35*100-100</f>
        <v>3.37395170491304</v>
      </c>
      <c r="F35" s="8">
        <f>+'X - Cuadro 1'!F40/'X - Cuadro 1'!F35*100-100</f>
        <v>13.13305433573045</v>
      </c>
      <c r="G35" s="8">
        <f>+'X - Cuadro 1'!G40/'X - Cuadro 1'!G35*100-100</f>
        <v>-27.470224132451534</v>
      </c>
      <c r="H35" s="8">
        <f>+'X - Cuadro 1'!H40/'X - Cuadro 1'!H35*100-100</f>
        <v>11.486208112190567</v>
      </c>
      <c r="I35" s="8">
        <f>+'X - Cuadro 1'!I40/'X - Cuadro 1'!I35*100-100</f>
        <v>5.324382328306385</v>
      </c>
      <c r="J35" s="8">
        <f>+'X - Cuadro 1'!J40/'X - Cuadro 1'!J35*100-100</f>
        <v>10.84584383744631</v>
      </c>
      <c r="K35" s="8">
        <f>+'X - Cuadro 1'!K40/'X - Cuadro 1'!K35*100-100</f>
        <v>-1.4676297801824063</v>
      </c>
      <c r="L35" s="8">
        <f>+'X - Cuadro 1'!L40/'X - Cuadro 1'!L35*100-100</f>
        <v>-5.206668523921948</v>
      </c>
      <c r="M35" s="8">
        <f>+'X - Cuadro 1'!M40/'X - Cuadro 1'!M35*100-100</f>
        <v>14.34709778390291</v>
      </c>
      <c r="N35" s="8">
        <f>+'X - Cuadro 1'!N40/'X - Cuadro 1'!N35*100-100</f>
        <v>13.81364052231207</v>
      </c>
      <c r="O35" s="18">
        <f>+'X - Cuadro 1'!O40/'X - Cuadro 1'!O35*100-100</f>
        <v>16.950344675358878</v>
      </c>
      <c r="P35" s="18">
        <f>+'X - Cuadro 1'!P40/'X - Cuadro 1'!P35*100-100</f>
        <v>10.52624852218193</v>
      </c>
    </row>
    <row r="36" spans="2:16" ht="14.25">
      <c r="B36" s="17" t="s">
        <v>22</v>
      </c>
      <c r="C36" s="8">
        <f>+'X - Cuadro 1'!C41/'X - Cuadro 1'!C36*100-100</f>
        <v>19.48641413412011</v>
      </c>
      <c r="D36" s="8">
        <f>+'X - Cuadro 1'!D41/'X - Cuadro 1'!D36*100-100</f>
        <v>13.42468169828075</v>
      </c>
      <c r="E36" s="8">
        <f>+'X - Cuadro 1'!E41/'X - Cuadro 1'!E36*100-100</f>
        <v>0.39552311532180795</v>
      </c>
      <c r="F36" s="8">
        <f>+'X - Cuadro 1'!F41/'X - Cuadro 1'!F36*100-100</f>
        <v>11.498236217207065</v>
      </c>
      <c r="G36" s="8">
        <f>+'X - Cuadro 1'!G41/'X - Cuadro 1'!G36*100-100</f>
        <v>-27.46707617102703</v>
      </c>
      <c r="H36" s="8">
        <f>+'X - Cuadro 1'!H41/'X - Cuadro 1'!H36*100-100</f>
        <v>9.94084397826336</v>
      </c>
      <c r="I36" s="8">
        <f>+'X - Cuadro 1'!I41/'X - Cuadro 1'!I36*100-100</f>
        <v>-3.6943496320899953</v>
      </c>
      <c r="J36" s="8">
        <f>+'X - Cuadro 1'!J41/'X - Cuadro 1'!J36*100-100</f>
        <v>5.017081340971828</v>
      </c>
      <c r="K36" s="8">
        <f>+'X - Cuadro 1'!K41/'X - Cuadro 1'!K36*100-100</f>
        <v>-11.012095944379993</v>
      </c>
      <c r="L36" s="8">
        <f>+'X - Cuadro 1'!L41/'X - Cuadro 1'!L36*100-100</f>
        <v>-3.574919703951963</v>
      </c>
      <c r="M36" s="8">
        <f>+'X - Cuadro 1'!M41/'X - Cuadro 1'!M36*100-100</f>
        <v>14.823795190782945</v>
      </c>
      <c r="N36" s="8">
        <f>+'X - Cuadro 1'!N41/'X - Cuadro 1'!N36*100-100</f>
        <v>19.576561089382366</v>
      </c>
      <c r="O36" s="18">
        <f>+'X - Cuadro 1'!O41/'X - Cuadro 1'!O36*100-100</f>
        <v>7.923147177578386</v>
      </c>
      <c r="P36" s="18">
        <f>+'X - Cuadro 1'!P41/'X - Cuadro 1'!P36*100-100</f>
        <v>6.850121569030975</v>
      </c>
    </row>
    <row r="37" spans="2:16" ht="14.25">
      <c r="B37" s="19" t="s">
        <v>23</v>
      </c>
      <c r="C37" s="9">
        <f>+'X - Cuadro 1'!C42/'X - Cuadro 1'!C37*100-100</f>
        <v>-1.334238622937292</v>
      </c>
      <c r="D37" s="9">
        <f>+'X - Cuadro 1'!D42/'X - Cuadro 1'!D37*100-100</f>
        <v>18.698614095837755</v>
      </c>
      <c r="E37" s="9">
        <f>+'X - Cuadro 1'!E42/'X - Cuadro 1'!E37*100-100</f>
        <v>1.265216021200871</v>
      </c>
      <c r="F37" s="9">
        <f>+'X - Cuadro 1'!F42/'X - Cuadro 1'!F37*100-100</f>
        <v>8.995165483241195</v>
      </c>
      <c r="G37" s="9">
        <f>+'X - Cuadro 1'!G42/'X - Cuadro 1'!G37*100-100</f>
        <v>-27.46514318584417</v>
      </c>
      <c r="H37" s="9">
        <f>+'X - Cuadro 1'!H42/'X - Cuadro 1'!H37*100-100</f>
        <v>11.164507900886875</v>
      </c>
      <c r="I37" s="9">
        <f>+'X - Cuadro 1'!I42/'X - Cuadro 1'!I37*100-100</f>
        <v>0.11947831196094683</v>
      </c>
      <c r="J37" s="9">
        <f>+'X - Cuadro 1'!J42/'X - Cuadro 1'!J37*100-100</f>
        <v>26.1823085820767</v>
      </c>
      <c r="K37" s="9">
        <f>+'X - Cuadro 1'!K42/'X - Cuadro 1'!K37*100-100</f>
        <v>-11.462894175550417</v>
      </c>
      <c r="L37" s="9">
        <f>+'X - Cuadro 1'!L42/'X - Cuadro 1'!L37*100-100</f>
        <v>1.017225770352809</v>
      </c>
      <c r="M37" s="9">
        <f>+'X - Cuadro 1'!M42/'X - Cuadro 1'!M37*100-100</f>
        <v>5.160749450316146</v>
      </c>
      <c r="N37" s="9">
        <f>+'X - Cuadro 1'!N42/'X - Cuadro 1'!N37*100-100</f>
        <v>4.052495254093074</v>
      </c>
      <c r="O37" s="20">
        <f>+'X - Cuadro 1'!O42/'X - Cuadro 1'!O37*100-100</f>
        <v>5.692366812205975</v>
      </c>
      <c r="P37" s="20">
        <f>+'X - Cuadro 1'!P42/'X - Cuadro 1'!P37*100-100</f>
        <v>2.7774693330625126</v>
      </c>
    </row>
    <row r="38" spans="2:16" ht="14.25">
      <c r="B38" s="21">
        <v>2015</v>
      </c>
      <c r="C38" s="14">
        <f>+'X - Cuadro 1'!C43/'X - Cuadro 1'!C38*100-100</f>
        <v>-4.038391663425102</v>
      </c>
      <c r="D38" s="14">
        <f>+'X - Cuadro 1'!D43/'X - Cuadro 1'!D38*100-100</f>
        <v>12.87842903140799</v>
      </c>
      <c r="E38" s="14">
        <f>+'X - Cuadro 1'!E43/'X - Cuadro 1'!E38*100-100</f>
        <v>8.773619299731394</v>
      </c>
      <c r="F38" s="14">
        <f>+'X - Cuadro 1'!F43/'X - Cuadro 1'!F38*100-100</f>
        <v>9.98076390519293</v>
      </c>
      <c r="G38" s="14">
        <f>+'X - Cuadro 1'!G43/'X - Cuadro 1'!G38*100-100</f>
        <v>0.2347310618989269</v>
      </c>
      <c r="H38" s="14">
        <f>+'X - Cuadro 1'!H43/'X - Cuadro 1'!H38*100-100</f>
        <v>11.185756780105294</v>
      </c>
      <c r="I38" s="14">
        <f>+'X - Cuadro 1'!I43/'X - Cuadro 1'!I38*100-100</f>
        <v>0.49247175375131746</v>
      </c>
      <c r="J38" s="14">
        <f>+'X - Cuadro 1'!J43/'X - Cuadro 1'!J38*100-100</f>
        <v>8.870157111457672</v>
      </c>
      <c r="K38" s="14">
        <f>+'X - Cuadro 1'!K43/'X - Cuadro 1'!K38*100-100</f>
        <v>32.63459050091649</v>
      </c>
      <c r="L38" s="14">
        <f>+'X - Cuadro 1'!L43/'X - Cuadro 1'!L38*100-100</f>
        <v>8.29319757354294</v>
      </c>
      <c r="M38" s="14">
        <f>+'X - Cuadro 1'!M43/'X - Cuadro 1'!M38*100-100</f>
        <v>-0.9901677680146577</v>
      </c>
      <c r="N38" s="14">
        <f>+'X - Cuadro 1'!N43/'X - Cuadro 1'!N38*100-100</f>
        <v>6.404062158910989</v>
      </c>
      <c r="O38" s="22">
        <f>+'X - Cuadro 1'!O43/'X - Cuadro 1'!O38*100-100</f>
        <v>-8.705965627815033</v>
      </c>
      <c r="P38" s="22">
        <f>+'X - Cuadro 1'!P43/'X - Cuadro 1'!P38*100-100</f>
        <v>1.4381588906772862</v>
      </c>
    </row>
    <row r="39" spans="2:16" ht="14.25">
      <c r="B39" s="23" t="s">
        <v>20</v>
      </c>
      <c r="C39" s="12">
        <f>+'X - Cuadro 1'!C44/'X - Cuadro 1'!C39*100-100</f>
        <v>-12.291141814184954</v>
      </c>
      <c r="D39" s="12">
        <f>+'X - Cuadro 1'!D44/'X - Cuadro 1'!D39*100-100</f>
        <v>18.229668440508576</v>
      </c>
      <c r="E39" s="12">
        <f>+'X - Cuadro 1'!E44/'X - Cuadro 1'!E39*100-100</f>
        <v>8.41458329617808</v>
      </c>
      <c r="F39" s="12">
        <f>+'X - Cuadro 1'!F44/'X - Cuadro 1'!F39*100-100</f>
        <v>7.39031921543048</v>
      </c>
      <c r="G39" s="12">
        <f>+'X - Cuadro 1'!G44/'X - Cuadro 1'!G39*100-100</f>
        <v>0.23304247515380894</v>
      </c>
      <c r="H39" s="12">
        <f>+'X - Cuadro 1'!H44/'X - Cuadro 1'!H39*100-100</f>
        <v>13.245445985284803</v>
      </c>
      <c r="I39" s="12">
        <f>+'X - Cuadro 1'!I44/'X - Cuadro 1'!I39*100-100</f>
        <v>2.630182037393709</v>
      </c>
      <c r="J39" s="12">
        <f>+'X - Cuadro 1'!J44/'X - Cuadro 1'!J39*100-100</f>
        <v>22.416296891536973</v>
      </c>
      <c r="K39" s="12">
        <f>+'X - Cuadro 1'!K44/'X - Cuadro 1'!K39*100-100</f>
        <v>14.350091603571613</v>
      </c>
      <c r="L39" s="12">
        <f>+'X - Cuadro 1'!L44/'X - Cuadro 1'!L39*100-100</f>
        <v>22.199199976977752</v>
      </c>
      <c r="M39" s="12">
        <f>+'X - Cuadro 1'!M44/'X - Cuadro 1'!M39*100-100</f>
        <v>-2.8698402015476745</v>
      </c>
      <c r="N39" s="12">
        <f>+'X - Cuadro 1'!N44/'X - Cuadro 1'!N39*100-100</f>
        <v>-16.052814822030484</v>
      </c>
      <c r="O39" s="24">
        <f>+'X - Cuadro 1'!O44/'X - Cuadro 1'!O39*100-100</f>
        <v>-17.62799237749651</v>
      </c>
      <c r="P39" s="24">
        <f>+'X - Cuadro 1'!P44/'X - Cuadro 1'!P39*100-100</f>
        <v>-1.3104665685783345</v>
      </c>
    </row>
    <row r="40" spans="2:16" ht="14.25">
      <c r="B40" s="23" t="s">
        <v>21</v>
      </c>
      <c r="C40" s="12">
        <f>+'X - Cuadro 1'!C45/'X - Cuadro 1'!C40*100-100</f>
        <v>-7.388382061944753</v>
      </c>
      <c r="D40" s="12">
        <f>+'X - Cuadro 1'!D45/'X - Cuadro 1'!D40*100-100</f>
        <v>10.303329435827209</v>
      </c>
      <c r="E40" s="12">
        <f>+'X - Cuadro 1'!E45/'X - Cuadro 1'!E40*100-100</f>
        <v>8.757289318731338</v>
      </c>
      <c r="F40" s="12">
        <f>+'X - Cuadro 1'!F45/'X - Cuadro 1'!F40*100-100</f>
        <v>17.08660042213701</v>
      </c>
      <c r="G40" s="12">
        <f>+'X - Cuadro 1'!G45/'X - Cuadro 1'!G40*100-100</f>
        <v>0.23569498492452112</v>
      </c>
      <c r="H40" s="12">
        <f>+'X - Cuadro 1'!H45/'X - Cuadro 1'!H40*100-100</f>
        <v>11.895808052664037</v>
      </c>
      <c r="I40" s="12">
        <f>+'X - Cuadro 1'!I45/'X - Cuadro 1'!I40*100-100</f>
        <v>3.5493605749603603</v>
      </c>
      <c r="J40" s="12">
        <f>+'X - Cuadro 1'!J45/'X - Cuadro 1'!J40*100-100</f>
        <v>9.289508068958412</v>
      </c>
      <c r="K40" s="12">
        <f>+'X - Cuadro 1'!K45/'X - Cuadro 1'!K40*100-100</f>
        <v>31.35024139636164</v>
      </c>
      <c r="L40" s="12">
        <f>+'X - Cuadro 1'!L45/'X - Cuadro 1'!L40*100-100</f>
        <v>16.116175008286376</v>
      </c>
      <c r="M40" s="12">
        <f>+'X - Cuadro 1'!M45/'X - Cuadro 1'!M40*100-100</f>
        <v>-3.939930070243335</v>
      </c>
      <c r="N40" s="12">
        <f>+'X - Cuadro 1'!N45/'X - Cuadro 1'!N40*100-100</f>
        <v>10.776969204747473</v>
      </c>
      <c r="O40" s="24">
        <f>+'X - Cuadro 1'!O45/'X - Cuadro 1'!O40*100-100</f>
        <v>1.7780114469899928</v>
      </c>
      <c r="P40" s="24">
        <f>+'X - Cuadro 1'!P45/'X - Cuadro 1'!P40*100-100</f>
        <v>2.3745967242831796</v>
      </c>
    </row>
    <row r="41" spans="2:16" ht="14.25">
      <c r="B41" s="23" t="s">
        <v>22</v>
      </c>
      <c r="C41" s="12">
        <f>+'X - Cuadro 1'!C46/'X - Cuadro 1'!C41*100-100</f>
        <v>-2.3675283468416666</v>
      </c>
      <c r="D41" s="12">
        <f>+'X - Cuadro 1'!D46/'X - Cuadro 1'!D41*100-100</f>
        <v>14.305478531624843</v>
      </c>
      <c r="E41" s="12">
        <f>+'X - Cuadro 1'!E46/'X - Cuadro 1'!E41*100-100</f>
        <v>9.303297879378249</v>
      </c>
      <c r="F41" s="12">
        <f>+'X - Cuadro 1'!F46/'X - Cuadro 1'!F41*100-100</f>
        <v>9.938889738741864</v>
      </c>
      <c r="G41" s="12">
        <f>+'X - Cuadro 1'!G46/'X - Cuadro 1'!G41*100-100</f>
        <v>0.23477692179794474</v>
      </c>
      <c r="H41" s="12">
        <f>+'X - Cuadro 1'!H46/'X - Cuadro 1'!H41*100-100</f>
        <v>12.028554691269619</v>
      </c>
      <c r="I41" s="12">
        <f>+'X - Cuadro 1'!I46/'X - Cuadro 1'!I41*100-100</f>
        <v>-4.4396029752993655</v>
      </c>
      <c r="J41" s="12">
        <f>+'X - Cuadro 1'!J46/'X - Cuadro 1'!J41*100-100</f>
        <v>2.513333720131385</v>
      </c>
      <c r="K41" s="12">
        <f>+'X - Cuadro 1'!K46/'X - Cuadro 1'!K41*100-100</f>
        <v>49.646092661257626</v>
      </c>
      <c r="L41" s="12">
        <f>+'X - Cuadro 1'!L46/'X - Cuadro 1'!L41*100-100</f>
        <v>3.2811756491155393</v>
      </c>
      <c r="M41" s="12">
        <f>+'X - Cuadro 1'!M46/'X - Cuadro 1'!M41*100-100</f>
        <v>3.5142220138015148</v>
      </c>
      <c r="N41" s="12">
        <f>+'X - Cuadro 1'!N46/'X - Cuadro 1'!N41*100-100</f>
        <v>17.834375577094775</v>
      </c>
      <c r="O41" s="24">
        <f>+'X - Cuadro 1'!O46/'X - Cuadro 1'!O41*100-100</f>
        <v>-14.70428579407536</v>
      </c>
      <c r="P41" s="24">
        <f>+'X - Cuadro 1'!P46/'X - Cuadro 1'!P41*100-100</f>
        <v>1.3452093312654796</v>
      </c>
    </row>
    <row r="42" spans="2:16" ht="14.25">
      <c r="B42" s="25" t="s">
        <v>23</v>
      </c>
      <c r="C42" s="13">
        <f>+'X - Cuadro 1'!C47/'X - Cuadro 1'!C42*100-100</f>
        <v>6.298490910935172</v>
      </c>
      <c r="D42" s="13">
        <f>+'X - Cuadro 1'!D47/'X - Cuadro 1'!D42*100-100</f>
        <v>9.574737891340888</v>
      </c>
      <c r="E42" s="13">
        <f>+'X - Cuadro 1'!E47/'X - Cuadro 1'!E42*100-100</f>
        <v>8.66028162986882</v>
      </c>
      <c r="F42" s="13">
        <f>+'X - Cuadro 1'!F47/'X - Cuadro 1'!F42*100-100</f>
        <v>5.3280205487832575</v>
      </c>
      <c r="G42" s="13">
        <f>+'X - Cuadro 1'!G47/'X - Cuadro 1'!G42*100-100</f>
        <v>0.2354045383270602</v>
      </c>
      <c r="H42" s="13">
        <f>+'X - Cuadro 1'!H47/'X - Cuadro 1'!H42*100-100</f>
        <v>8.142793128178184</v>
      </c>
      <c r="I42" s="13">
        <f>+'X - Cuadro 1'!I47/'X - Cuadro 1'!I42*100-100</f>
        <v>0.5399358249288895</v>
      </c>
      <c r="J42" s="13">
        <f>+'X - Cuadro 1'!J47/'X - Cuadro 1'!J42*100-100</f>
        <v>3.4119655224132686</v>
      </c>
      <c r="K42" s="13">
        <f>+'X - Cuadro 1'!K47/'X - Cuadro 1'!K42*100-100</f>
        <v>33.82140043958276</v>
      </c>
      <c r="L42" s="13">
        <f>+'X - Cuadro 1'!L47/'X - Cuadro 1'!L42*100-100</f>
        <v>-5.169548136828496</v>
      </c>
      <c r="M42" s="13">
        <f>+'X - Cuadro 1'!M47/'X - Cuadro 1'!M42*100-100</f>
        <v>-0.5104968914055235</v>
      </c>
      <c r="N42" s="13">
        <f>+'X - Cuadro 1'!N47/'X - Cuadro 1'!N42*100-100</f>
        <v>15.746283335661616</v>
      </c>
      <c r="O42" s="26">
        <f>+'X - Cuadro 1'!O47/'X - Cuadro 1'!O42*100-100</f>
        <v>-4.457303154712818</v>
      </c>
      <c r="P42" s="26">
        <f>+'X - Cuadro 1'!P47/'X - Cuadro 1'!P42*100-100</f>
        <v>3.3588258470146286</v>
      </c>
    </row>
    <row r="43" spans="2:16" ht="14.25">
      <c r="B43" s="15">
        <v>2016</v>
      </c>
      <c r="C43" s="10">
        <f>+'X - Cuadro 1'!C48/'X - Cuadro 1'!C43*100-100</f>
        <v>10.078715132214342</v>
      </c>
      <c r="D43" s="10">
        <f>+'X - Cuadro 1'!D48/'X - Cuadro 1'!D43*100-100</f>
        <v>-1.1252619785223317</v>
      </c>
      <c r="E43" s="10">
        <f>+'X - Cuadro 1'!E48/'X - Cuadro 1'!E43*100-100</f>
        <v>3.578171362676258</v>
      </c>
      <c r="F43" s="10">
        <f>+'X - Cuadro 1'!F48/'X - Cuadro 1'!F43*100-100</f>
        <v>4.791567530632406</v>
      </c>
      <c r="G43" s="10">
        <f>+'X - Cuadro 1'!G48/'X - Cuadro 1'!G43*100-100</f>
        <v>-35.36489152367615</v>
      </c>
      <c r="H43" s="10">
        <f>+'X - Cuadro 1'!H48/'X - Cuadro 1'!H43*100-100</f>
        <v>1.0843461991020433</v>
      </c>
      <c r="I43" s="10">
        <f>+'X - Cuadro 1'!I48/'X - Cuadro 1'!I43*100-100</f>
        <v>2.6786412462966496</v>
      </c>
      <c r="J43" s="10">
        <f>+'X - Cuadro 1'!J48/'X - Cuadro 1'!J43*100-100</f>
        <v>1.2919546564231297</v>
      </c>
      <c r="K43" s="10">
        <f>+'X - Cuadro 1'!K48/'X - Cuadro 1'!K43*100-100</f>
        <v>17.299928034614382</v>
      </c>
      <c r="L43" s="10">
        <f>+'X - Cuadro 1'!L48/'X - Cuadro 1'!L43*100-100</f>
        <v>-14.612141699072083</v>
      </c>
      <c r="M43" s="10">
        <f>+'X - Cuadro 1'!M48/'X - Cuadro 1'!M43*100-100</f>
        <v>5.545886686595836</v>
      </c>
      <c r="N43" s="10">
        <f>+'X - Cuadro 1'!N48/'X - Cuadro 1'!N43*100-100</f>
        <v>26.89258312820948</v>
      </c>
      <c r="O43" s="16">
        <f>+'X - Cuadro 1'!O48/'X - Cuadro 1'!O43*100-100</f>
        <v>-9.206512287547525</v>
      </c>
      <c r="P43" s="16">
        <f>+'X - Cuadro 1'!P48/'X - Cuadro 1'!P43*100-100</f>
        <v>5.2897645041819885</v>
      </c>
    </row>
    <row r="44" spans="2:16" ht="14.25">
      <c r="B44" s="17" t="s">
        <v>20</v>
      </c>
      <c r="C44" s="8">
        <f>+'X - Cuadro 1'!C49/'X - Cuadro 1'!C44*100-100</f>
        <v>24.521018007195238</v>
      </c>
      <c r="D44" s="8">
        <f>+'X - Cuadro 1'!D49/'X - Cuadro 1'!D44*100-100</f>
        <v>0.008289137142881486</v>
      </c>
      <c r="E44" s="8">
        <f>+'X - Cuadro 1'!E49/'X - Cuadro 1'!E44*100-100</f>
        <v>3.058489295596999</v>
      </c>
      <c r="F44" s="8">
        <f>+'X - Cuadro 1'!F49/'X - Cuadro 1'!F44*100-100</f>
        <v>7.013652997037269</v>
      </c>
      <c r="G44" s="8">
        <f>+'X - Cuadro 1'!G49/'X - Cuadro 1'!G44*100-100</f>
        <v>-19.348112486045565</v>
      </c>
      <c r="H44" s="8">
        <f>+'X - Cuadro 1'!H49/'X - Cuadro 1'!H44*100-100</f>
        <v>2.24807225873451</v>
      </c>
      <c r="I44" s="8">
        <f>+'X - Cuadro 1'!I49/'X - Cuadro 1'!I44*100-100</f>
        <v>9.877413151781923</v>
      </c>
      <c r="J44" s="8">
        <f>+'X - Cuadro 1'!J49/'X - Cuadro 1'!J44*100-100</f>
        <v>-0.6681387870349766</v>
      </c>
      <c r="K44" s="8">
        <f>+'X - Cuadro 1'!K49/'X - Cuadro 1'!K44*100-100</f>
        <v>28.31744901024024</v>
      </c>
      <c r="L44" s="8">
        <f>+'X - Cuadro 1'!L49/'X - Cuadro 1'!L44*100-100</f>
        <v>-21.37131149471304</v>
      </c>
      <c r="M44" s="8">
        <f>+'X - Cuadro 1'!M49/'X - Cuadro 1'!M44*100-100</f>
        <v>5.141136781935174</v>
      </c>
      <c r="N44" s="8">
        <f>+'X - Cuadro 1'!N49/'X - Cuadro 1'!N44*100-100</f>
        <v>26.12509148073579</v>
      </c>
      <c r="O44" s="18">
        <f>+'X - Cuadro 1'!O49/'X - Cuadro 1'!O44*100-100</f>
        <v>-8.92155000512868</v>
      </c>
      <c r="P44" s="18">
        <f>+'X - Cuadro 1'!P49/'X - Cuadro 1'!P44*100-100</f>
        <v>10.102435104250219</v>
      </c>
    </row>
    <row r="45" spans="2:16" ht="14.25">
      <c r="B45" s="17" t="s">
        <v>21</v>
      </c>
      <c r="C45" s="8">
        <f>+'X - Cuadro 1'!C50/'X - Cuadro 1'!C45*100-100</f>
        <v>13.401001811921475</v>
      </c>
      <c r="D45" s="8">
        <f>+'X - Cuadro 1'!D50/'X - Cuadro 1'!D45*100-100</f>
        <v>0.027034139543061997</v>
      </c>
      <c r="E45" s="8">
        <f>+'X - Cuadro 1'!E50/'X - Cuadro 1'!E45*100-100</f>
        <v>3.0066595521507793</v>
      </c>
      <c r="F45" s="8">
        <f>+'X - Cuadro 1'!F50/'X - Cuadro 1'!F45*100-100</f>
        <v>-0.5401236905897946</v>
      </c>
      <c r="G45" s="8">
        <f>+'X - Cuadro 1'!G50/'X - Cuadro 1'!G45*100-100</f>
        <v>-45.54467172947141</v>
      </c>
      <c r="H45" s="8">
        <f>+'X - Cuadro 1'!H50/'X - Cuadro 1'!H45*100-100</f>
        <v>-0.031400620701461435</v>
      </c>
      <c r="I45" s="8">
        <f>+'X - Cuadro 1'!I50/'X - Cuadro 1'!I45*100-100</f>
        <v>-0.13962077007143137</v>
      </c>
      <c r="J45" s="8">
        <f>+'X - Cuadro 1'!J50/'X - Cuadro 1'!J45*100-100</f>
        <v>5.507080727179471</v>
      </c>
      <c r="K45" s="8">
        <f>+'X - Cuadro 1'!K50/'X - Cuadro 1'!K45*100-100</f>
        <v>21.253051160244738</v>
      </c>
      <c r="L45" s="8">
        <f>+'X - Cuadro 1'!L50/'X - Cuadro 1'!L45*100-100</f>
        <v>-19.783437641982275</v>
      </c>
      <c r="M45" s="8">
        <f>+'X - Cuadro 1'!M50/'X - Cuadro 1'!M45*100-100</f>
        <v>9.460955935296099</v>
      </c>
      <c r="N45" s="8">
        <f>+'X - Cuadro 1'!N50/'X - Cuadro 1'!N45*100-100</f>
        <v>21.55431648895849</v>
      </c>
      <c r="O45" s="18">
        <f>+'X - Cuadro 1'!O50/'X - Cuadro 1'!O45*100-100</f>
        <v>-20.39010022347327</v>
      </c>
      <c r="P45" s="18">
        <f>+'X - Cuadro 1'!P50/'X - Cuadro 1'!P45*100-100</f>
        <v>4.593989650127966</v>
      </c>
    </row>
    <row r="46" spans="2:16" ht="14.25">
      <c r="B46" s="17" t="s">
        <v>22</v>
      </c>
      <c r="C46" s="8">
        <f>+'X - Cuadro 1'!C51/'X - Cuadro 1'!C46*100-100</f>
        <v>11.914353753894929</v>
      </c>
      <c r="D46" s="8">
        <f>+'X - Cuadro 1'!D51/'X - Cuadro 1'!D46*100-100</f>
        <v>-1.9588126959575618</v>
      </c>
      <c r="E46" s="8">
        <f>+'X - Cuadro 1'!E51/'X - Cuadro 1'!E46*100-100</f>
        <v>2.921880013496576</v>
      </c>
      <c r="F46" s="8">
        <f>+'X - Cuadro 1'!F51/'X - Cuadro 1'!F46*100-100</f>
        <v>2.0891850200467985</v>
      </c>
      <c r="G46" s="8">
        <f>+'X - Cuadro 1'!G51/'X - Cuadro 1'!G46*100-100</f>
        <v>-53.21298760044644</v>
      </c>
      <c r="H46" s="8">
        <f>+'X - Cuadro 1'!H51/'X - Cuadro 1'!H46*100-100</f>
        <v>-0.389187256758845</v>
      </c>
      <c r="I46" s="8">
        <f>+'X - Cuadro 1'!I51/'X - Cuadro 1'!I46*100-100</f>
        <v>2.5813551707644535</v>
      </c>
      <c r="J46" s="8">
        <f>+'X - Cuadro 1'!J51/'X - Cuadro 1'!J46*100-100</f>
        <v>5.3189572130503535</v>
      </c>
      <c r="K46" s="8">
        <f>+'X - Cuadro 1'!K51/'X - Cuadro 1'!K46*100-100</f>
        <v>-13.55876499068738</v>
      </c>
      <c r="L46" s="8">
        <f>+'X - Cuadro 1'!L51/'X - Cuadro 1'!L46*100-100</f>
        <v>-13.905645587468086</v>
      </c>
      <c r="M46" s="8">
        <f>+'X - Cuadro 1'!M51/'X - Cuadro 1'!M46*100-100</f>
        <v>-7.895783007388019</v>
      </c>
      <c r="N46" s="8">
        <f>+'X - Cuadro 1'!N51/'X - Cuadro 1'!N46*100-100</f>
        <v>-10.105443552590259</v>
      </c>
      <c r="O46" s="18">
        <f>+'X - Cuadro 1'!O51/'X - Cuadro 1'!O46*100-100</f>
        <v>-0.29796494073444535</v>
      </c>
      <c r="P46" s="18">
        <f>+'X - Cuadro 1'!P51/'X - Cuadro 1'!P46*100-100</f>
        <v>0.2662588817596827</v>
      </c>
    </row>
    <row r="47" spans="2:16" ht="14.25">
      <c r="B47" s="19" t="s">
        <v>23</v>
      </c>
      <c r="C47" s="9">
        <f>+'X - Cuadro 1'!C52/'X - Cuadro 1'!C47*100-100</f>
        <v>-8.344948448421917</v>
      </c>
      <c r="D47" s="9">
        <f>+'X - Cuadro 1'!D52/'X - Cuadro 1'!D47*100-100</f>
        <v>-2.53863242810624</v>
      </c>
      <c r="E47" s="9">
        <f>+'X - Cuadro 1'!E52/'X - Cuadro 1'!E47*100-100</f>
        <v>4.717017733617524</v>
      </c>
      <c r="F47" s="9">
        <f>+'X - Cuadro 1'!F52/'X - Cuadro 1'!F47*100-100</f>
        <v>11.360652541026269</v>
      </c>
      <c r="G47" s="9">
        <f>+'X - Cuadro 1'!G52/'X - Cuadro 1'!G47*100-100</f>
        <v>-26.700495856144727</v>
      </c>
      <c r="H47" s="9">
        <f>+'X - Cuadro 1'!H52/'X - Cuadro 1'!H47*100-100</f>
        <v>2.478951827718376</v>
      </c>
      <c r="I47" s="9">
        <f>+'X - Cuadro 1'!I52/'X - Cuadro 1'!I47*100-100</f>
        <v>-2.1970930253092718</v>
      </c>
      <c r="J47" s="9">
        <f>+'X - Cuadro 1'!J52/'X - Cuadro 1'!J47*100-100</f>
        <v>-4.029744310452884</v>
      </c>
      <c r="K47" s="9">
        <f>+'X - Cuadro 1'!K52/'X - Cuadro 1'!K47*100-100</f>
        <v>38.99975707799598</v>
      </c>
      <c r="L47" s="9">
        <f>+'X - Cuadro 1'!L52/'X - Cuadro 1'!L47*100-100</f>
        <v>-2.80649785744086</v>
      </c>
      <c r="M47" s="9">
        <f>+'X - Cuadro 1'!M52/'X - Cuadro 1'!M47*100-100</f>
        <v>15.956039713103436</v>
      </c>
      <c r="N47" s="9">
        <f>+'X - Cuadro 1'!N52/'X - Cuadro 1'!N47*100-100</f>
        <v>73.95466484076303</v>
      </c>
      <c r="O47" s="20">
        <f>+'X - Cuadro 1'!O52/'X - Cuadro 1'!O47*100-100</f>
        <v>-5.565490963803086</v>
      </c>
      <c r="P47" s="20">
        <f>+'X - Cuadro 1'!P52/'X - Cuadro 1'!P47*100-100</f>
        <v>6.327369597329806</v>
      </c>
    </row>
    <row r="48" spans="2:16" ht="14.25">
      <c r="B48" s="21">
        <v>2017</v>
      </c>
      <c r="C48" s="14">
        <f>+'X - Cuadro 1'!C53/'X - Cuadro 1'!C48*100-100</f>
        <v>16.967983539256906</v>
      </c>
      <c r="D48" s="14">
        <f>+'X - Cuadro 1'!D53/'X - Cuadro 1'!D48*100-100</f>
        <v>-3.10215808088941</v>
      </c>
      <c r="E48" s="14">
        <f>+'X - Cuadro 1'!E53/'X - Cuadro 1'!E48*100-100</f>
        <v>4.5478777897900216</v>
      </c>
      <c r="F48" s="14">
        <f>+'X - Cuadro 1'!F53/'X - Cuadro 1'!F48*100-100</f>
        <v>-10.891254983436</v>
      </c>
      <c r="G48" s="14">
        <f>+'X - Cuadro 1'!G53/'X - Cuadro 1'!G48*100-100</f>
        <v>-6.1360387686086</v>
      </c>
      <c r="H48" s="14">
        <f>+'X - Cuadro 1'!H53/'X - Cuadro 1'!H48*100-100</f>
        <v>-4.035055153808884</v>
      </c>
      <c r="I48" s="14">
        <f>+'X - Cuadro 1'!I53/'X - Cuadro 1'!I48*100-100</f>
        <v>1.010352574107685</v>
      </c>
      <c r="J48" s="14">
        <f>+'X - Cuadro 1'!J53/'X - Cuadro 1'!J48*100-100</f>
        <v>-3.1020813789379105</v>
      </c>
      <c r="K48" s="14">
        <f>+'X - Cuadro 1'!K53/'X - Cuadro 1'!K48*100-100</f>
        <v>9.922805719805197</v>
      </c>
      <c r="L48" s="14">
        <f>+'X - Cuadro 1'!L53/'X - Cuadro 1'!L48*100-100</f>
        <v>10.852858082055477</v>
      </c>
      <c r="M48" s="14">
        <f>+'X - Cuadro 1'!M53/'X - Cuadro 1'!M48*100-100</f>
        <v>10.224559222720004</v>
      </c>
      <c r="N48" s="14">
        <f>+'X - Cuadro 1'!N53/'X - Cuadro 1'!N48*100-100</f>
        <v>13.451536861501154</v>
      </c>
      <c r="O48" s="22">
        <f>+'X - Cuadro 1'!O53/'X - Cuadro 1'!O48*100-100</f>
        <v>-7.337444143475096</v>
      </c>
      <c r="P48" s="22">
        <f>+'X - Cuadro 1'!P53/'X - Cuadro 1'!P48*100-100</f>
        <v>5.448759306684821</v>
      </c>
    </row>
    <row r="49" spans="2:16" ht="14.25">
      <c r="B49" s="23" t="s">
        <v>20</v>
      </c>
      <c r="C49" s="12">
        <f>+'X - Cuadro 1'!C54/'X - Cuadro 1'!C49*100-100</f>
        <v>14.786895839014804</v>
      </c>
      <c r="D49" s="12">
        <f>+'X - Cuadro 1'!D54/'X - Cuadro 1'!D49*100-100</f>
        <v>-2.0935163041480394</v>
      </c>
      <c r="E49" s="12">
        <f>+'X - Cuadro 1'!E54/'X - Cuadro 1'!E49*100-100</f>
        <v>23.47754013287566</v>
      </c>
      <c r="F49" s="12">
        <f>+'X - Cuadro 1'!F54/'X - Cuadro 1'!F49*100-100</f>
        <v>3.11494927733294</v>
      </c>
      <c r="G49" s="12">
        <f>+'X - Cuadro 1'!G54/'X - Cuadro 1'!G49*100-100</f>
        <v>-27.055408520447372</v>
      </c>
      <c r="H49" s="12">
        <f>+'X - Cuadro 1'!H54/'X - Cuadro 1'!H49*100-100</f>
        <v>3.2688350597692732</v>
      </c>
      <c r="I49" s="12">
        <f>+'X - Cuadro 1'!I54/'X - Cuadro 1'!I49*100-100</f>
        <v>-4.001265106130148</v>
      </c>
      <c r="J49" s="12">
        <f>+'X - Cuadro 1'!J54/'X - Cuadro 1'!J49*100-100</f>
        <v>4.7388459647680605</v>
      </c>
      <c r="K49" s="12">
        <f>+'X - Cuadro 1'!K54/'X - Cuadro 1'!K49*100-100</f>
        <v>8.242729849300503</v>
      </c>
      <c r="L49" s="12">
        <f>+'X - Cuadro 1'!L54/'X - Cuadro 1'!L49*100-100</f>
        <v>10.852968572635163</v>
      </c>
      <c r="M49" s="12">
        <f>+'X - Cuadro 1'!M54/'X - Cuadro 1'!M49*100-100</f>
        <v>14.838717536194281</v>
      </c>
      <c r="N49" s="12">
        <f>+'X - Cuadro 1'!N54/'X - Cuadro 1'!N49*100-100</f>
        <v>-1.3219906312563552</v>
      </c>
      <c r="O49" s="24">
        <f>+'X - Cuadro 1'!O54/'X - Cuadro 1'!O49*100-100</f>
        <v>5.89422799161629</v>
      </c>
      <c r="P49" s="24">
        <f>+'X - Cuadro 1'!P54/'X - Cuadro 1'!P49*100-100</f>
        <v>4.220639718429766</v>
      </c>
    </row>
    <row r="50" spans="2:16" ht="14.25">
      <c r="B50" s="23" t="s">
        <v>21</v>
      </c>
      <c r="C50" s="12">
        <f>+'X - Cuadro 1'!C55/'X - Cuadro 1'!C50*100-100</f>
        <v>27.905362083886914</v>
      </c>
      <c r="D50" s="12">
        <f>+'X - Cuadro 1'!D55/'X - Cuadro 1'!D50*100-100</f>
        <v>0.622720490551302</v>
      </c>
      <c r="E50" s="12">
        <f>+'X - Cuadro 1'!E55/'X - Cuadro 1'!E50*100-100</f>
        <v>13.999986796393785</v>
      </c>
      <c r="F50" s="12">
        <f>+'X - Cuadro 1'!F55/'X - Cuadro 1'!F50*100-100</f>
        <v>-3.5591017625360166</v>
      </c>
      <c r="G50" s="12">
        <f>+'X - Cuadro 1'!G55/'X - Cuadro 1'!G50*100-100</f>
        <v>-81.52296488847264</v>
      </c>
      <c r="H50" s="12">
        <f>+'X - Cuadro 1'!H55/'X - Cuadro 1'!H50*100-100</f>
        <v>1.24067280572757</v>
      </c>
      <c r="I50" s="12">
        <f>+'X - Cuadro 1'!I55/'X - Cuadro 1'!I50*100-100</f>
        <v>6.9770615114015015</v>
      </c>
      <c r="J50" s="12">
        <f>+'X - Cuadro 1'!J55/'X - Cuadro 1'!J50*100-100</f>
        <v>4.768555362825566</v>
      </c>
      <c r="K50" s="12">
        <f>+'X - Cuadro 1'!K55/'X - Cuadro 1'!K50*100-100</f>
        <v>21.192884690287528</v>
      </c>
      <c r="L50" s="12">
        <f>+'X - Cuadro 1'!L55/'X - Cuadro 1'!L50*100-100</f>
        <v>10.852855702508762</v>
      </c>
      <c r="M50" s="12">
        <f>+'X - Cuadro 1'!M55/'X - Cuadro 1'!M50*100-100</f>
        <v>13.238452184769983</v>
      </c>
      <c r="N50" s="12">
        <f>+'X - Cuadro 1'!N55/'X - Cuadro 1'!N50*100-100</f>
        <v>37.64747574703094</v>
      </c>
      <c r="O50" s="24">
        <f>+'X - Cuadro 1'!O55/'X - Cuadro 1'!O50*100-100</f>
        <v>-3.142874539372727</v>
      </c>
      <c r="P50" s="24">
        <f>+'X - Cuadro 1'!P55/'X - Cuadro 1'!P50*100-100</f>
        <v>13.045071769885254</v>
      </c>
    </row>
    <row r="51" spans="2:16" ht="14.25">
      <c r="B51" s="23" t="s">
        <v>22</v>
      </c>
      <c r="C51" s="12">
        <f>+'X - Cuadro 1'!C56/'X - Cuadro 1'!C51*100-100</f>
        <v>3.9458467426664043</v>
      </c>
      <c r="D51" s="12">
        <f>+'X - Cuadro 1'!D56/'X - Cuadro 1'!D51*100-100</f>
        <v>-6.528224569388627</v>
      </c>
      <c r="E51" s="12">
        <f>+'X - Cuadro 1'!E56/'X - Cuadro 1'!E51*100-100</f>
        <v>10.646045956922961</v>
      </c>
      <c r="F51" s="12">
        <f>+'X - Cuadro 1'!F56/'X - Cuadro 1'!F51*100-100</f>
        <v>-17.798087333199916</v>
      </c>
      <c r="G51" s="12">
        <f>+'X - Cuadro 1'!G56/'X - Cuadro 1'!G51*100-100</f>
        <v>55.32050675995083</v>
      </c>
      <c r="H51" s="12">
        <f>+'X - Cuadro 1'!H56/'X - Cuadro 1'!H51*100-100</f>
        <v>-6.8994961148310665</v>
      </c>
      <c r="I51" s="12">
        <f>+'X - Cuadro 1'!I56/'X - Cuadro 1'!I51*100-100</f>
        <v>1.9769687986892706</v>
      </c>
      <c r="J51" s="12">
        <f>+'X - Cuadro 1'!J56/'X - Cuadro 1'!J51*100-100</f>
        <v>-16.15073268081302</v>
      </c>
      <c r="K51" s="12">
        <f>+'X - Cuadro 1'!K56/'X - Cuadro 1'!K51*100-100</f>
        <v>44.27831272784911</v>
      </c>
      <c r="L51" s="12">
        <f>+'X - Cuadro 1'!L56/'X - Cuadro 1'!L51*100-100</f>
        <v>10.852943143909982</v>
      </c>
      <c r="M51" s="12">
        <f>+'X - Cuadro 1'!M56/'X - Cuadro 1'!M51*100-100</f>
        <v>24.385073081528546</v>
      </c>
      <c r="N51" s="12">
        <f>+'X - Cuadro 1'!N56/'X - Cuadro 1'!N51*100-100</f>
        <v>46.13169866259662</v>
      </c>
      <c r="O51" s="24">
        <f>+'X - Cuadro 1'!O56/'X - Cuadro 1'!O51*100-100</f>
        <v>-9.137050562966607</v>
      </c>
      <c r="P51" s="24">
        <f>+'X - Cuadro 1'!P56/'X - Cuadro 1'!P51*100-100</f>
        <v>8.335724106054727</v>
      </c>
    </row>
    <row r="52" spans="2:16" ht="14.25">
      <c r="B52" s="25" t="s">
        <v>23</v>
      </c>
      <c r="C52" s="13">
        <f>+'X - Cuadro 1'!C57/'X - Cuadro 1'!C52*100-100</f>
        <v>27.040323043982156</v>
      </c>
      <c r="D52" s="13">
        <f>+'X - Cuadro 1'!D57/'X - Cuadro 1'!D52*100-100</f>
        <v>-4.642766726150569</v>
      </c>
      <c r="E52" s="13">
        <f>+'X - Cuadro 1'!E57/'X - Cuadro 1'!E52*100-100</f>
        <v>-17.067608116573766</v>
      </c>
      <c r="F52" s="13">
        <f>+'X - Cuadro 1'!F57/'X - Cuadro 1'!F52*100-100</f>
        <v>-23.702451825117237</v>
      </c>
      <c r="G52" s="13">
        <f>+'X - Cuadro 1'!G57/'X - Cuadro 1'!G52*100-100</f>
        <v>31.387604410700504</v>
      </c>
      <c r="H52" s="13">
        <f>+'X - Cuadro 1'!H57/'X - Cuadro 1'!H52*100-100</f>
        <v>-12.62585557866727</v>
      </c>
      <c r="I52" s="13">
        <f>+'X - Cuadro 1'!I57/'X - Cuadro 1'!I52*100-100</f>
        <v>0.968024882155305</v>
      </c>
      <c r="J52" s="13">
        <f>+'X - Cuadro 1'!J57/'X - Cuadro 1'!J52*100-100</f>
        <v>-6.983291588725791</v>
      </c>
      <c r="K52" s="13">
        <f>+'X - Cuadro 1'!K57/'X - Cuadro 1'!K52*100-100</f>
        <v>-22.19259490975604</v>
      </c>
      <c r="L52" s="13">
        <f>+'X - Cuadro 1'!L57/'X - Cuadro 1'!L52*100-100</f>
        <v>10.852691427682302</v>
      </c>
      <c r="M52" s="13">
        <f>+'X - Cuadro 1'!M57/'X - Cuadro 1'!M52*100-100</f>
        <v>-8.508260508050867</v>
      </c>
      <c r="N52" s="13">
        <f>+'X - Cuadro 1'!N57/'X - Cuadro 1'!N52*100-100</f>
        <v>-13.253124057229954</v>
      </c>
      <c r="O52" s="26">
        <f>+'X - Cuadro 1'!O57/'X - Cuadro 1'!O52*100-100</f>
        <v>-20.089983186741534</v>
      </c>
      <c r="P52" s="26">
        <f>+'X - Cuadro 1'!P57/'X - Cuadro 1'!P52*100-100</f>
        <v>-2.8032167404986126</v>
      </c>
    </row>
    <row r="53" spans="2:16" ht="14.25">
      <c r="B53" s="15">
        <v>2018</v>
      </c>
      <c r="C53" s="10">
        <f>+'X - Cuadro 1'!C58/'X - Cuadro 1'!C53*100-100</f>
        <v>0.13119112598789684</v>
      </c>
      <c r="D53" s="10">
        <f>+'X - Cuadro 1'!D58/'X - Cuadro 1'!D53*100-100</f>
        <v>3.9607349788807227</v>
      </c>
      <c r="E53" s="10">
        <f>+'X - Cuadro 1'!E58/'X - Cuadro 1'!E53*100-100</f>
        <v>2.8425687088068514</v>
      </c>
      <c r="F53" s="10">
        <f>+'X - Cuadro 1'!F58/'X - Cuadro 1'!F53*100-100</f>
        <v>1.4498092189419367</v>
      </c>
      <c r="G53" s="10">
        <f>+'X - Cuadro 1'!G58/'X - Cuadro 1'!G53*100-100</f>
        <v>-0.43704886775867635</v>
      </c>
      <c r="H53" s="10">
        <f>+'X - Cuadro 1'!H58/'X - Cuadro 1'!H53*100-100</f>
        <v>3.030410061529423</v>
      </c>
      <c r="I53" s="10">
        <f>+'X - Cuadro 1'!I58/'X - Cuadro 1'!I53*100-100</f>
        <v>1.499960418899974</v>
      </c>
      <c r="J53" s="10">
        <f>+'X - Cuadro 1'!J58/'X - Cuadro 1'!J53*100-100</f>
        <v>16.217964757894038</v>
      </c>
      <c r="K53" s="10">
        <f>+'X - Cuadro 1'!K58/'X - Cuadro 1'!K53*100-100</f>
        <v>-12.12901149476852</v>
      </c>
      <c r="L53" s="10">
        <f>+'X - Cuadro 1'!L58/'X - Cuadro 1'!L53*100-100</f>
        <v>3.8608758764663094</v>
      </c>
      <c r="M53" s="10">
        <f>+'X - Cuadro 1'!M58/'X - Cuadro 1'!M53*100-100</f>
        <v>-0.11989942246397334</v>
      </c>
      <c r="N53" s="10">
        <f>+'X - Cuadro 1'!N58/'X - Cuadro 1'!N53*100-100</f>
        <v>27.14221806300641</v>
      </c>
      <c r="O53" s="16">
        <f>+'X - Cuadro 1'!O58/'X - Cuadro 1'!O53*100-100</f>
        <v>2.8294686443238106</v>
      </c>
      <c r="P53" s="16">
        <f>+'X - Cuadro 1'!P58/'X - Cuadro 1'!P53*100-100</f>
        <v>2.9677516482063453</v>
      </c>
    </row>
    <row r="54" spans="2:16" ht="14.25">
      <c r="B54" s="17" t="s">
        <v>20</v>
      </c>
      <c r="C54" s="8">
        <f>+'X - Cuadro 1'!C59/'X - Cuadro 1'!C54*100-100</f>
        <v>-0.2124412817525183</v>
      </c>
      <c r="D54" s="8">
        <f>+'X - Cuadro 1'!D59/'X - Cuadro 1'!D54*100-100</f>
        <v>2.2708890031283318</v>
      </c>
      <c r="E54" s="8">
        <f>+'X - Cuadro 1'!E59/'X - Cuadro 1'!E54*100-100</f>
        <v>7.204722712974544</v>
      </c>
      <c r="F54" s="8">
        <f>+'X - Cuadro 1'!F59/'X - Cuadro 1'!F54*100-100</f>
        <v>-14.195901187397581</v>
      </c>
      <c r="G54" s="8">
        <f>+'X - Cuadro 1'!G59/'X - Cuadro 1'!G54*100-100</f>
        <v>11.349652220438756</v>
      </c>
      <c r="H54" s="8">
        <f>+'X - Cuadro 1'!H59/'X - Cuadro 1'!H54*100-100</f>
        <v>-1.538782236832759</v>
      </c>
      <c r="I54" s="8">
        <f>+'X - Cuadro 1'!I59/'X - Cuadro 1'!I54*100-100</f>
        <v>4.639129128098645</v>
      </c>
      <c r="J54" s="8">
        <f>+'X - Cuadro 1'!J59/'X - Cuadro 1'!J54*100-100</f>
        <v>21.755035460369257</v>
      </c>
      <c r="K54" s="8">
        <f>+'X - Cuadro 1'!K59/'X - Cuadro 1'!K54*100-100</f>
        <v>-15.10513950931552</v>
      </c>
      <c r="L54" s="8">
        <f>+'X - Cuadro 1'!L59/'X - Cuadro 1'!L54*100-100</f>
        <v>4.810911144313849</v>
      </c>
      <c r="M54" s="8">
        <f>+'X - Cuadro 1'!M59/'X - Cuadro 1'!M54*100-100</f>
        <v>-4.599554162956224</v>
      </c>
      <c r="N54" s="8">
        <f>+'X - Cuadro 1'!N59/'X - Cuadro 1'!N54*100-100</f>
        <v>20.068600273403064</v>
      </c>
      <c r="O54" s="18">
        <f>+'X - Cuadro 1'!O59/'X - Cuadro 1'!O54*100-100</f>
        <v>-2.222943393238694</v>
      </c>
      <c r="P54" s="18">
        <f>+'X - Cuadro 1'!P59/'X - Cuadro 1'!P54*100-100</f>
        <v>1.5167314401883516</v>
      </c>
    </row>
    <row r="55" spans="2:16" ht="14.25">
      <c r="B55" s="17" t="s">
        <v>21</v>
      </c>
      <c r="C55" s="8">
        <f>+'X - Cuadro 1'!C60/'X - Cuadro 1'!C55*100-100</f>
        <v>-8.473954185817107</v>
      </c>
      <c r="D55" s="8">
        <f>+'X - Cuadro 1'!D60/'X - Cuadro 1'!D55*100-100</f>
        <v>4.227649321848006</v>
      </c>
      <c r="E55" s="8">
        <f>+'X - Cuadro 1'!E60/'X - Cuadro 1'!E55*100-100</f>
        <v>0.4874287310326224</v>
      </c>
      <c r="F55" s="8">
        <f>+'X - Cuadro 1'!F60/'X - Cuadro 1'!F55*100-100</f>
        <v>-4.482387813023479</v>
      </c>
      <c r="G55" s="8">
        <f>+'X - Cuadro 1'!G60/'X - Cuadro 1'!G55*100-100</f>
        <v>7.954898106961821</v>
      </c>
      <c r="H55" s="8">
        <f>+'X - Cuadro 1'!H60/'X - Cuadro 1'!H55*100-100</f>
        <v>1.0582865013737148</v>
      </c>
      <c r="I55" s="8">
        <f>+'X - Cuadro 1'!I60/'X - Cuadro 1'!I55*100-100</f>
        <v>5.614601331869196</v>
      </c>
      <c r="J55" s="8">
        <f>+'X - Cuadro 1'!J60/'X - Cuadro 1'!J55*100-100</f>
        <v>-4.9444625305015535</v>
      </c>
      <c r="K55" s="8">
        <f>+'X - Cuadro 1'!K60/'X - Cuadro 1'!K55*100-100</f>
        <v>-13.990367027005846</v>
      </c>
      <c r="L55" s="8">
        <f>+'X - Cuadro 1'!L60/'X - Cuadro 1'!L55*100-100</f>
        <v>6.887308797329169</v>
      </c>
      <c r="M55" s="8">
        <f>+'X - Cuadro 1'!M60/'X - Cuadro 1'!M55*100-100</f>
        <v>0.7350087596744714</v>
      </c>
      <c r="N55" s="8">
        <f>+'X - Cuadro 1'!N60/'X - Cuadro 1'!N55*100-100</f>
        <v>23.574951354934996</v>
      </c>
      <c r="O55" s="18">
        <f>+'X - Cuadro 1'!O60/'X - Cuadro 1'!O55*100-100</f>
        <v>6.113314742822709</v>
      </c>
      <c r="P55" s="18">
        <f>+'X - Cuadro 1'!P60/'X - Cuadro 1'!P55*100-100</f>
        <v>2.4355550156325307</v>
      </c>
    </row>
    <row r="56" spans="2:16" ht="14.25">
      <c r="B56" s="17" t="s">
        <v>22</v>
      </c>
      <c r="C56" s="8">
        <f>+'X - Cuadro 1'!C61/'X - Cuadro 1'!C56*100-100</f>
        <v>1.5887194805748237</v>
      </c>
      <c r="D56" s="8">
        <f>+'X - Cuadro 1'!D61/'X - Cuadro 1'!D56*100-100</f>
        <v>8.057235523122458</v>
      </c>
      <c r="E56" s="8">
        <f>+'X - Cuadro 1'!E61/'X - Cuadro 1'!E56*100-100</f>
        <v>3.214721756692441</v>
      </c>
      <c r="F56" s="8">
        <f>+'X - Cuadro 1'!F61/'X - Cuadro 1'!F56*100-100</f>
        <v>11.387665102757111</v>
      </c>
      <c r="G56" s="8">
        <f>+'X - Cuadro 1'!G61/'X - Cuadro 1'!G56*100-100</f>
        <v>-2.4896139272290156</v>
      </c>
      <c r="H56" s="8">
        <f>+'X - Cuadro 1'!H61/'X - Cuadro 1'!H56*100-100</f>
        <v>7.9379423612785445</v>
      </c>
      <c r="I56" s="8">
        <f>+'X - Cuadro 1'!I61/'X - Cuadro 1'!I56*100-100</f>
        <v>0.8573734843111254</v>
      </c>
      <c r="J56" s="8">
        <f>+'X - Cuadro 1'!J61/'X - Cuadro 1'!J56*100-100</f>
        <v>24.25175081860236</v>
      </c>
      <c r="K56" s="8">
        <f>+'X - Cuadro 1'!K61/'X - Cuadro 1'!K56*100-100</f>
        <v>-11.502379492489368</v>
      </c>
      <c r="L56" s="8">
        <f>+'X - Cuadro 1'!L61/'X - Cuadro 1'!L56*100-100</f>
        <v>8.547051153223563</v>
      </c>
      <c r="M56" s="8">
        <f>+'X - Cuadro 1'!M61/'X - Cuadro 1'!M56*100-100</f>
        <v>4.812119291016188</v>
      </c>
      <c r="N56" s="8">
        <f>+'X - Cuadro 1'!N61/'X - Cuadro 1'!N56*100-100</f>
        <v>51.50791695220909</v>
      </c>
      <c r="O56" s="18">
        <f>+'X - Cuadro 1'!O61/'X - Cuadro 1'!O56*100-100</f>
        <v>-0.38617366532700714</v>
      </c>
      <c r="P56" s="18">
        <f>+'X - Cuadro 1'!P61/'X - Cuadro 1'!P56*100-100</f>
        <v>6.513053617991702</v>
      </c>
    </row>
    <row r="57" spans="2:16" ht="14.25">
      <c r="B57" s="19" t="s">
        <v>23</v>
      </c>
      <c r="C57" s="9">
        <f>+'X - Cuadro 1'!C62/'X - Cuadro 1'!C57*100-100</f>
        <v>8.465010482009689</v>
      </c>
      <c r="D57" s="9">
        <f>+'X - Cuadro 1'!D62/'X - Cuadro 1'!D57*100-100</f>
        <v>1.5434549670706872</v>
      </c>
      <c r="E57" s="9">
        <f>+'X - Cuadro 1'!E62/'X - Cuadro 1'!E57*100-100</f>
        <v>0.9115702154808787</v>
      </c>
      <c r="F57" s="9">
        <f>+'X - Cuadro 1'!F62/'X - Cuadro 1'!F57*100-100</f>
        <v>17.048741463244795</v>
      </c>
      <c r="G57" s="9">
        <f>+'X - Cuadro 1'!G62/'X - Cuadro 1'!G57*100-100</f>
        <v>-6.516117588849795</v>
      </c>
      <c r="H57" s="9">
        <f>+'X - Cuadro 1'!H62/'X - Cuadro 1'!H57*100-100</f>
        <v>5.1823008294729505</v>
      </c>
      <c r="I57" s="9">
        <f>+'X - Cuadro 1'!I62/'X - Cuadro 1'!I57*100-100</f>
        <v>-4.7458133882672655</v>
      </c>
      <c r="J57" s="9">
        <f>+'X - Cuadro 1'!J62/'X - Cuadro 1'!J57*100-100</f>
        <v>28.379416282642097</v>
      </c>
      <c r="K57" s="9">
        <f>+'X - Cuadro 1'!K62/'X - Cuadro 1'!K57*100-100</f>
        <v>-7.453895949708112</v>
      </c>
      <c r="L57" s="9">
        <f>+'X - Cuadro 1'!L62/'X - Cuadro 1'!L57*100-100</f>
        <v>-3.6613988421217414</v>
      </c>
      <c r="M57" s="9">
        <f>+'X - Cuadro 1'!M62/'X - Cuadro 1'!M57*100-100</f>
        <v>-1.8070095666370491</v>
      </c>
      <c r="N57" s="9">
        <f>+'X - Cuadro 1'!N62/'X - Cuadro 1'!N57*100-100</f>
        <v>12.620138435377186</v>
      </c>
      <c r="O57" s="20">
        <f>+'X - Cuadro 1'!O62/'X - Cuadro 1'!O57*100-100</f>
        <v>8.150973465014616</v>
      </c>
      <c r="P57" s="20">
        <f>+'X - Cuadro 1'!P62/'X - Cuadro 1'!P57*100-100</f>
        <v>1.3913467532970003</v>
      </c>
    </row>
    <row r="58" spans="2:16" ht="14.25">
      <c r="B58" s="21">
        <v>2019</v>
      </c>
      <c r="C58" s="14">
        <f>+'X - Cuadro 1'!C63/'X - Cuadro 1'!C58*100-100</f>
        <v>-0.1465250165733778</v>
      </c>
      <c r="D58" s="14">
        <f>+'X - Cuadro 1'!D63/'X - Cuadro 1'!D58*100-100</f>
        <v>4.138236076536856</v>
      </c>
      <c r="E58" s="14">
        <f>+'X - Cuadro 1'!E63/'X - Cuadro 1'!E58*100-100</f>
        <v>7.334684775500762</v>
      </c>
      <c r="F58" s="14">
        <f>+'X - Cuadro 1'!F63/'X - Cuadro 1'!F58*100-100</f>
        <v>2.7700564338400966</v>
      </c>
      <c r="G58" s="14">
        <f>+'X - Cuadro 1'!G63/'X - Cuadro 1'!G58*100-100</f>
        <v>6.224714816288611</v>
      </c>
      <c r="H58" s="14">
        <f>+'X - Cuadro 1'!H63/'X - Cuadro 1'!H58*100-100</f>
        <v>4.407103865756696</v>
      </c>
      <c r="I58" s="14">
        <f>+'X - Cuadro 1'!I63/'X - Cuadro 1'!I58*100-100</f>
        <v>-0.82642883074152</v>
      </c>
      <c r="J58" s="14">
        <f>+'X - Cuadro 1'!J63/'X - Cuadro 1'!J58*100-100</f>
        <v>-2.7445584800402827</v>
      </c>
      <c r="K58" s="14">
        <f>+'X - Cuadro 1'!K63/'X - Cuadro 1'!K58*100-100</f>
        <v>41.661370080177846</v>
      </c>
      <c r="L58" s="14">
        <f>+'X - Cuadro 1'!L63/'X - Cuadro 1'!L58*100-100</f>
        <v>1.4760270611134558</v>
      </c>
      <c r="M58" s="14">
        <f>+'X - Cuadro 1'!M63/'X - Cuadro 1'!M58*100-100</f>
        <v>0.33386131002521324</v>
      </c>
      <c r="N58" s="14">
        <f>+'X - Cuadro 1'!N63/'X - Cuadro 1'!N58*100-100</f>
        <v>-14.58224938797784</v>
      </c>
      <c r="O58" s="22">
        <f>+'X - Cuadro 1'!O63/'X - Cuadro 1'!O58*100-100</f>
        <v>-17.186504376371047</v>
      </c>
      <c r="P58" s="22">
        <f>+'X - Cuadro 1'!P63/'X - Cuadro 1'!P58*100-100</f>
        <v>-0.7527597335495528</v>
      </c>
    </row>
    <row r="59" spans="2:16" ht="14.25">
      <c r="B59" s="23" t="s">
        <v>20</v>
      </c>
      <c r="C59" s="12">
        <f>+'X - Cuadro 1'!C64/'X - Cuadro 1'!C59*100-100</f>
        <v>7.265759847272889</v>
      </c>
      <c r="D59" s="12">
        <f>+'X - Cuadro 1'!D64/'X - Cuadro 1'!D59*100-100</f>
        <v>2.4426312755620074</v>
      </c>
      <c r="E59" s="12">
        <f>+'X - Cuadro 1'!E64/'X - Cuadro 1'!E59*100-100</f>
        <v>-4.764928922652317</v>
      </c>
      <c r="F59" s="12">
        <f>+'X - Cuadro 1'!F64/'X - Cuadro 1'!F59*100-100</f>
        <v>8.755869810844644</v>
      </c>
      <c r="G59" s="12">
        <f>+'X - Cuadro 1'!G64/'X - Cuadro 1'!G59*100-100</f>
        <v>8.745269986185349</v>
      </c>
      <c r="H59" s="12">
        <f>+'X - Cuadro 1'!H64/'X - Cuadro 1'!H59*100-100</f>
        <v>2.6004568458183286</v>
      </c>
      <c r="I59" s="12">
        <f>+'X - Cuadro 1'!I64/'X - Cuadro 1'!I59*100-100</f>
        <v>-4.500002647843331</v>
      </c>
      <c r="J59" s="12">
        <f>+'X - Cuadro 1'!J64/'X - Cuadro 1'!J59*100-100</f>
        <v>-11.052449118144139</v>
      </c>
      <c r="K59" s="12">
        <f>+'X - Cuadro 1'!K64/'X - Cuadro 1'!K59*100-100</f>
        <v>45.8633851148646</v>
      </c>
      <c r="L59" s="12">
        <f>+'X - Cuadro 1'!L64/'X - Cuadro 1'!L59*100-100</f>
        <v>-5.173449370106965</v>
      </c>
      <c r="M59" s="12">
        <f>+'X - Cuadro 1'!M64/'X - Cuadro 1'!M59*100-100</f>
        <v>3.9705679099970865</v>
      </c>
      <c r="N59" s="12">
        <f>+'X - Cuadro 1'!N64/'X - Cuadro 1'!N59*100-100</f>
        <v>-24.108590040007087</v>
      </c>
      <c r="O59" s="24">
        <f>+'X - Cuadro 1'!O64/'X - Cuadro 1'!O59*100-100</f>
        <v>-16.318395631250922</v>
      </c>
      <c r="P59" s="24">
        <f>+'X - Cuadro 1'!P64/'X - Cuadro 1'!P59*100-100</f>
        <v>-0.889644259220546</v>
      </c>
    </row>
    <row r="60" spans="2:16" ht="14.25">
      <c r="B60" s="23" t="s">
        <v>21</v>
      </c>
      <c r="C60" s="12">
        <f>+'X - Cuadro 1'!C65/'X - Cuadro 1'!C60*100-100</f>
        <v>11.728825136374937</v>
      </c>
      <c r="D60" s="12">
        <f>+'X - Cuadro 1'!D65/'X - Cuadro 1'!D60*100-100</f>
        <v>-1.4804283053947387</v>
      </c>
      <c r="E60" s="12">
        <f>+'X - Cuadro 1'!E65/'X - Cuadro 1'!E60*100-100</f>
        <v>12.58999646685875</v>
      </c>
      <c r="F60" s="12">
        <f>+'X - Cuadro 1'!F65/'X - Cuadro 1'!F60*100-100</f>
        <v>-1.1375746878078132</v>
      </c>
      <c r="G60" s="12">
        <f>+'X - Cuadro 1'!G65/'X - Cuadro 1'!G60*100-100</f>
        <v>2.366807205825978</v>
      </c>
      <c r="H60" s="12">
        <f>+'X - Cuadro 1'!H65/'X - Cuadro 1'!H60*100-100</f>
        <v>1.2373321620432307</v>
      </c>
      <c r="I60" s="12">
        <f>+'X - Cuadro 1'!I65/'X - Cuadro 1'!I60*100-100</f>
        <v>3.999998029970058</v>
      </c>
      <c r="J60" s="12">
        <f>+'X - Cuadro 1'!J65/'X - Cuadro 1'!J60*100-100</f>
        <v>-6.845365273274169</v>
      </c>
      <c r="K60" s="12">
        <f>+'X - Cuadro 1'!K65/'X - Cuadro 1'!K60*100-100</f>
        <v>44.52316679256032</v>
      </c>
      <c r="L60" s="12">
        <f>+'X - Cuadro 1'!L65/'X - Cuadro 1'!L60*100-100</f>
        <v>3.843189076092955</v>
      </c>
      <c r="M60" s="12">
        <f>+'X - Cuadro 1'!M65/'X - Cuadro 1'!M60*100-100</f>
        <v>4.00811335622717</v>
      </c>
      <c r="N60" s="12">
        <f>+'X - Cuadro 1'!N65/'X - Cuadro 1'!N60*100-100</f>
        <v>-13.190124194969215</v>
      </c>
      <c r="O60" s="24">
        <f>+'X - Cuadro 1'!O65/'X - Cuadro 1'!O60*100-100</f>
        <v>-16.034500521269763</v>
      </c>
      <c r="P60" s="24">
        <f>+'X - Cuadro 1'!P65/'X - Cuadro 1'!P60*100-100</f>
        <v>3.1344670533617602</v>
      </c>
    </row>
    <row r="61" spans="2:16" ht="14.25">
      <c r="B61" s="23" t="s">
        <v>22</v>
      </c>
      <c r="C61" s="12">
        <f>+'X - Cuadro 1'!C66/'X - Cuadro 1'!C61*100-100</f>
        <v>-11.951864972776434</v>
      </c>
      <c r="D61" s="12">
        <f>+'X - Cuadro 1'!D66/'X - Cuadro 1'!D61*100-100</f>
        <v>6.569063956569082</v>
      </c>
      <c r="E61" s="12">
        <f>+'X - Cuadro 1'!E66/'X - Cuadro 1'!E61*100-100</f>
        <v>13.431214682876174</v>
      </c>
      <c r="F61" s="12">
        <f>+'X - Cuadro 1'!F66/'X - Cuadro 1'!F61*100-100</f>
        <v>7.141615518378657</v>
      </c>
      <c r="G61" s="12">
        <f>+'X - Cuadro 1'!G66/'X - Cuadro 1'!G61*100-100</f>
        <v>-0.28715451722145247</v>
      </c>
      <c r="H61" s="12">
        <f>+'X - Cuadro 1'!H66/'X - Cuadro 1'!H61*100-100</f>
        <v>7.977890722018131</v>
      </c>
      <c r="I61" s="12">
        <f>+'X - Cuadro 1'!I66/'X - Cuadro 1'!I61*100-100</f>
        <v>-1.58048912548621</v>
      </c>
      <c r="J61" s="12">
        <f>+'X - Cuadro 1'!J66/'X - Cuadro 1'!J61*100-100</f>
        <v>11.682431980943292</v>
      </c>
      <c r="K61" s="12">
        <f>+'X - Cuadro 1'!K66/'X - Cuadro 1'!K61*100-100</f>
        <v>44.976925738741016</v>
      </c>
      <c r="L61" s="12">
        <f>+'X - Cuadro 1'!L66/'X - Cuadro 1'!L61*100-100</f>
        <v>0.08918946355800017</v>
      </c>
      <c r="M61" s="12">
        <f>+'X - Cuadro 1'!M66/'X - Cuadro 1'!M61*100-100</f>
        <v>-2.283011923468109</v>
      </c>
      <c r="N61" s="12">
        <f>+'X - Cuadro 1'!N66/'X - Cuadro 1'!N61*100-100</f>
        <v>-16.450297995304325</v>
      </c>
      <c r="O61" s="24">
        <f>+'X - Cuadro 1'!O66/'X - Cuadro 1'!O61*100-100</f>
        <v>-19.049886456084522</v>
      </c>
      <c r="P61" s="24">
        <f>+'X - Cuadro 1'!P66/'X - Cuadro 1'!P61*100-100</f>
        <v>-3.4775600850995687</v>
      </c>
    </row>
    <row r="62" spans="2:16" ht="14.25">
      <c r="B62" s="25" t="s">
        <v>23</v>
      </c>
      <c r="C62" s="13">
        <f>+'X - Cuadro 1'!C67/'X - Cuadro 1'!C62*100-100</f>
        <v>-5.4326424899707035</v>
      </c>
      <c r="D62" s="13">
        <f>+'X - Cuadro 1'!D67/'X - Cuadro 1'!D62*100-100</f>
        <v>9.630379954162692</v>
      </c>
      <c r="E62" s="13">
        <f>+'X - Cuadro 1'!E67/'X - Cuadro 1'!E62*100-100</f>
        <v>8.409695722032538</v>
      </c>
      <c r="F62" s="13">
        <f>+'X - Cuadro 1'!F67/'X - Cuadro 1'!F62*100-100</f>
        <v>-2.5995746071777575</v>
      </c>
      <c r="G62" s="13">
        <f>+'X - Cuadro 1'!G67/'X - Cuadro 1'!G62*100-100</f>
        <v>9.117326915587327</v>
      </c>
      <c r="H62" s="13">
        <f>+'X - Cuadro 1'!H67/'X - Cuadro 1'!H62*100-100</f>
        <v>5.995563593306159</v>
      </c>
      <c r="I62" s="13">
        <f>+'X - Cuadro 1'!I67/'X - Cuadro 1'!I62*100-100</f>
        <v>-0.34668592089114725</v>
      </c>
      <c r="J62" s="13">
        <f>+'X - Cuadro 1'!J67/'X - Cuadro 1'!J62*100-100</f>
        <v>-2.02675554501414</v>
      </c>
      <c r="K62" s="13">
        <f>+'X - Cuadro 1'!K67/'X - Cuadro 1'!K62*100-100</f>
        <v>30.18357156170282</v>
      </c>
      <c r="L62" s="13">
        <f>+'X - Cuadro 1'!L67/'X - Cuadro 1'!L62*100-100</f>
        <v>6.748416436576264</v>
      </c>
      <c r="M62" s="13">
        <f>+'X - Cuadro 1'!M67/'X - Cuadro 1'!M62*100-100</f>
        <v>-4.931032741376285</v>
      </c>
      <c r="N62" s="13">
        <f>+'X - Cuadro 1'!N67/'X - Cuadro 1'!N62*100-100</f>
        <v>-6.728058331652576</v>
      </c>
      <c r="O62" s="26">
        <f>+'X - Cuadro 1'!O67/'X - Cuadro 1'!O62*100-100</f>
        <v>-17.39814821211276</v>
      </c>
      <c r="P62" s="26">
        <f>+'X - Cuadro 1'!P67/'X - Cuadro 1'!P62*100-100</f>
        <v>-1.7571815072923442</v>
      </c>
    </row>
    <row r="63" spans="2:16" ht="14.25">
      <c r="B63" s="15">
        <v>2020</v>
      </c>
      <c r="C63" s="10">
        <f>+'X - Cuadro 1'!C68/'X - Cuadro 1'!C63*100-100</f>
        <v>-24.19494977805826</v>
      </c>
      <c r="D63" s="10">
        <f>+'X - Cuadro 1'!D68/'X - Cuadro 1'!D63*100-100</f>
        <v>-9.920331457049372</v>
      </c>
      <c r="E63" s="10">
        <f>+'X - Cuadro 1'!E68/'X - Cuadro 1'!E63*100-100</f>
        <v>-53.51265394491277</v>
      </c>
      <c r="F63" s="10">
        <f>+'X - Cuadro 1'!F68/'X - Cuadro 1'!F63*100-100</f>
        <v>-8.4381921998352</v>
      </c>
      <c r="G63" s="10">
        <f>+'X - Cuadro 1'!G68/'X - Cuadro 1'!G63*100-100</f>
        <v>15.572942071683627</v>
      </c>
      <c r="H63" s="10">
        <f>+'X - Cuadro 1'!H68/'X - Cuadro 1'!H63*100-100</f>
        <v>-18.17223133160185</v>
      </c>
      <c r="I63" s="10">
        <f>+'X - Cuadro 1'!I68/'X - Cuadro 1'!I63*100-100</f>
        <v>-73.21811017730973</v>
      </c>
      <c r="J63" s="10">
        <f>+'X - Cuadro 1'!J68/'X - Cuadro 1'!J63*100-100</f>
        <v>10.488832587686943</v>
      </c>
      <c r="K63" s="10">
        <f>+'X - Cuadro 1'!K68/'X - Cuadro 1'!K63*100-100</f>
        <v>9.433338016511229</v>
      </c>
      <c r="L63" s="10">
        <f>+'X - Cuadro 1'!L68/'X - Cuadro 1'!L63*100-100</f>
        <v>-3.562601023604458</v>
      </c>
      <c r="M63" s="10">
        <f>+'X - Cuadro 1'!M68/'X - Cuadro 1'!M63*100-100</f>
        <v>-10.134405526481302</v>
      </c>
      <c r="N63" s="10">
        <f>+'X - Cuadro 1'!N68/'X - Cuadro 1'!N63*100-100</f>
        <v>33.07471864453828</v>
      </c>
      <c r="O63" s="16">
        <f>+'X - Cuadro 1'!O68/'X - Cuadro 1'!O63*100-100</f>
        <v>-4.442859044642958</v>
      </c>
      <c r="P63" s="16">
        <f>+'X - Cuadro 1'!P68/'X - Cuadro 1'!P63*100-100</f>
        <v>-29.701356947884122</v>
      </c>
    </row>
    <row r="64" spans="2:16" ht="14.25">
      <c r="B64" s="17" t="s">
        <v>20</v>
      </c>
      <c r="C64" s="8">
        <f>+'X - Cuadro 1'!C69/'X - Cuadro 1'!C64*100-100</f>
        <v>-20.840712631076443</v>
      </c>
      <c r="D64" s="8">
        <f>+'X - Cuadro 1'!D69/'X - Cuadro 1'!D64*100-100</f>
        <v>5.8934175578680765</v>
      </c>
      <c r="E64" s="8">
        <f>+'X - Cuadro 1'!E69/'X - Cuadro 1'!E64*100-100</f>
        <v>-1.130969631657564</v>
      </c>
      <c r="F64" s="8">
        <f>+'X - Cuadro 1'!F69/'X - Cuadro 1'!F64*100-100</f>
        <v>6.5551096440711945</v>
      </c>
      <c r="G64" s="8">
        <f>+'X - Cuadro 1'!G69/'X - Cuadro 1'!G64*100-100</f>
        <v>5.828500414250229</v>
      </c>
      <c r="H64" s="8">
        <f>+'X - Cuadro 1'!H69/'X - Cuadro 1'!H64*100-100</f>
        <v>4.731025086889758</v>
      </c>
      <c r="I64" s="8">
        <f>+'X - Cuadro 1'!I69/'X - Cuadro 1'!I64*100-100</f>
        <v>-23.259299285019267</v>
      </c>
      <c r="J64" s="8">
        <f>+'X - Cuadro 1'!J69/'X - Cuadro 1'!J64*100-100</f>
        <v>6.476087044780982</v>
      </c>
      <c r="K64" s="8">
        <f>+'X - Cuadro 1'!K69/'X - Cuadro 1'!K64*100-100</f>
        <v>3.5791979742448916</v>
      </c>
      <c r="L64" s="8">
        <f>+'X - Cuadro 1'!L69/'X - Cuadro 1'!L64*100-100</f>
        <v>0.2998472219956767</v>
      </c>
      <c r="M64" s="8">
        <f>+'X - Cuadro 1'!M69/'X - Cuadro 1'!M64*100-100</f>
        <v>-13.107705273715027</v>
      </c>
      <c r="N64" s="8">
        <f>+'X - Cuadro 1'!N69/'X - Cuadro 1'!N64*100-100</f>
        <v>69.623649051495</v>
      </c>
      <c r="O64" s="18">
        <f>+'X - Cuadro 1'!O69/'X - Cuadro 1'!O64*100-100</f>
        <v>6.685551223307428</v>
      </c>
      <c r="P64" s="18">
        <f>+'X - Cuadro 1'!P69/'X - Cuadro 1'!P64*100-100</f>
        <v>-10.295799124094444</v>
      </c>
    </row>
    <row r="65" spans="2:16" ht="14.25">
      <c r="B65" s="17" t="s">
        <v>21</v>
      </c>
      <c r="C65" s="8">
        <f>+'X - Cuadro 1'!C70/'X - Cuadro 1'!C65*100-100</f>
        <v>-35.95730690079273</v>
      </c>
      <c r="D65" s="8">
        <f>+'X - Cuadro 1'!D70/'X - Cuadro 1'!D65*100-100</f>
        <v>-17.377645041759948</v>
      </c>
      <c r="E65" s="8">
        <f>+'X - Cuadro 1'!E70/'X - Cuadro 1'!E65*100-100</f>
        <v>-73.95847524161485</v>
      </c>
      <c r="F65" s="8">
        <f>+'X - Cuadro 1'!F70/'X - Cuadro 1'!F65*100-100</f>
        <v>-25.693765962187825</v>
      </c>
      <c r="G65" s="8">
        <f>+'X - Cuadro 1'!G70/'X - Cuadro 1'!G65*100-100</f>
        <v>3.931479921370425</v>
      </c>
      <c r="H65" s="8">
        <f>+'X - Cuadro 1'!H70/'X - Cuadro 1'!H65*100-100</f>
        <v>-31.265252316499442</v>
      </c>
      <c r="I65" s="8">
        <f>+'X - Cuadro 1'!I70/'X - Cuadro 1'!I65*100-100</f>
        <v>-96.99132043491389</v>
      </c>
      <c r="J65" s="8">
        <f>+'X - Cuadro 1'!J70/'X - Cuadro 1'!J65*100-100</f>
        <v>3.573512563621989</v>
      </c>
      <c r="K65" s="8">
        <f>+'X - Cuadro 1'!K70/'X - Cuadro 1'!K65*100-100</f>
        <v>3.314891514688327</v>
      </c>
      <c r="L65" s="8">
        <f>+'X - Cuadro 1'!L70/'X - Cuadro 1'!L65*100-100</f>
        <v>-9.000048202063056</v>
      </c>
      <c r="M65" s="8">
        <f>+'X - Cuadro 1'!M70/'X - Cuadro 1'!M65*100-100</f>
        <v>-14.061487384958909</v>
      </c>
      <c r="N65" s="8">
        <f>+'X - Cuadro 1'!N70/'X - Cuadro 1'!N65*100-100</f>
        <v>21.027859255846536</v>
      </c>
      <c r="O65" s="18">
        <f>+'X - Cuadro 1'!O70/'X - Cuadro 1'!O65*100-100</f>
        <v>-15.743786064632275</v>
      </c>
      <c r="P65" s="18">
        <f>+'X - Cuadro 1'!P70/'X - Cuadro 1'!P65*100-100</f>
        <v>-41.21038184499736</v>
      </c>
    </row>
    <row r="66" spans="2:16" ht="14.25">
      <c r="B66" s="17" t="s">
        <v>22</v>
      </c>
      <c r="C66" s="8">
        <f>+'X - Cuadro 1'!C71/'X - Cuadro 1'!C66*100-100</f>
        <v>-23.810022353419313</v>
      </c>
      <c r="D66" s="8">
        <f>+'X - Cuadro 1'!D71/'X - Cuadro 1'!D66*100-100</f>
        <v>-19.360725000152712</v>
      </c>
      <c r="E66" s="8">
        <f>+'X - Cuadro 1'!E71/'X - Cuadro 1'!E66*100-100</f>
        <v>-70.94897738828953</v>
      </c>
      <c r="F66" s="8">
        <f>+'X - Cuadro 1'!F71/'X - Cuadro 1'!F66*100-100</f>
        <v>-13.476702552356713</v>
      </c>
      <c r="G66" s="8">
        <f>+'X - Cuadro 1'!G71/'X - Cuadro 1'!G66*100-100</f>
        <v>33.696962108525184</v>
      </c>
      <c r="H66" s="8">
        <f>+'X - Cuadro 1'!H71/'X - Cuadro 1'!H66*100-100</f>
        <v>-27.629029267269715</v>
      </c>
      <c r="I66" s="8">
        <f>+'X - Cuadro 1'!I71/'X - Cuadro 1'!I66*100-100</f>
        <v>-96.99116463208122</v>
      </c>
      <c r="J66" s="8">
        <f>+'X - Cuadro 1'!J71/'X - Cuadro 1'!J66*100-100</f>
        <v>4.543670120753077</v>
      </c>
      <c r="K66" s="8">
        <f>+'X - Cuadro 1'!K71/'X - Cuadro 1'!K66*100-100</f>
        <v>4.207416160333381</v>
      </c>
      <c r="L66" s="8">
        <f>+'X - Cuadro 1'!L71/'X - Cuadro 1'!L66*100-100</f>
        <v>-2.800082106762929</v>
      </c>
      <c r="M66" s="8">
        <f>+'X - Cuadro 1'!M71/'X - Cuadro 1'!M66*100-100</f>
        <v>-13.351758939385789</v>
      </c>
      <c r="N66" s="8">
        <f>+'X - Cuadro 1'!N71/'X - Cuadro 1'!N66*100-100</f>
        <v>29.475230683331063</v>
      </c>
      <c r="O66" s="18">
        <f>+'X - Cuadro 1'!O71/'X - Cuadro 1'!O66*100-100</f>
        <v>-4.1943156391349845</v>
      </c>
      <c r="P66" s="18">
        <f>+'X - Cuadro 1'!P71/'X - Cuadro 1'!P66*100-100</f>
        <v>-37.35989194167115</v>
      </c>
    </row>
    <row r="67" spans="2:16" ht="14.25">
      <c r="B67" s="19" t="s">
        <v>23</v>
      </c>
      <c r="C67" s="9">
        <f>+'X - Cuadro 1'!C72/'X - Cuadro 1'!C67*100-100</f>
        <v>-15.22372406464359</v>
      </c>
      <c r="D67" s="9">
        <f>+'X - Cuadro 1'!D72/'X - Cuadro 1'!D67*100-100</f>
        <v>-7.973388921816905</v>
      </c>
      <c r="E67" s="9">
        <f>+'X - Cuadro 1'!E72/'X - Cuadro 1'!E67*100-100</f>
        <v>-60.719902891074746</v>
      </c>
      <c r="F67" s="9">
        <f>+'X - Cuadro 1'!F72/'X - Cuadro 1'!F67*100-100</f>
        <v>0.1420300467506479</v>
      </c>
      <c r="G67" s="9">
        <f>+'X - Cuadro 1'!G72/'X - Cuadro 1'!G67*100-100</f>
        <v>12.571726656233693</v>
      </c>
      <c r="H67" s="9">
        <f>+'X - Cuadro 1'!H72/'X - Cuadro 1'!H67*100-100</f>
        <v>-16.772528705885748</v>
      </c>
      <c r="I67" s="9">
        <f>+'X - Cuadro 1'!I72/'X - Cuadro 1'!I67*100-100</f>
        <v>-83.18894790746359</v>
      </c>
      <c r="J67" s="9">
        <f>+'X - Cuadro 1'!J72/'X - Cuadro 1'!J67*100-100</f>
        <v>24.732415384184563</v>
      </c>
      <c r="K67" s="9">
        <f>+'X - Cuadro 1'!K72/'X - Cuadro 1'!K67*100-100</f>
        <v>31.017888245008066</v>
      </c>
      <c r="L67" s="9">
        <f>+'X - Cuadro 1'!L72/'X - Cuadro 1'!L67*100-100</f>
        <v>-2.4001521491061197</v>
      </c>
      <c r="M67" s="9">
        <f>+'X - Cuadro 1'!M72/'X - Cuadro 1'!M67*100-100</f>
        <v>2.6315081281987034</v>
      </c>
      <c r="N67" s="9">
        <f>+'X - Cuadro 1'!N72/'X - Cuadro 1'!N67*100-100</f>
        <v>28.771554689313064</v>
      </c>
      <c r="O67" s="20">
        <f>+'X - Cuadro 1'!O72/'X - Cuadro 1'!O67*100-100</f>
        <v>-3.3256280990685383</v>
      </c>
      <c r="P67" s="20">
        <f>+'X - Cuadro 1'!P72/'X - Cuadro 1'!P67*100-100</f>
        <v>-29.23367876500845</v>
      </c>
    </row>
    <row r="68" spans="2:16" ht="14.25">
      <c r="B68" s="21">
        <v>2021</v>
      </c>
      <c r="C68" s="14">
        <f>+'X - Cuadro 1'!C73/'X - Cuadro 1'!C68*100-100</f>
        <v>6.191380119172436</v>
      </c>
      <c r="D68" s="14">
        <f>+'X - Cuadro 1'!D73/'X - Cuadro 1'!D68*100-100</f>
        <v>23.616627625103618</v>
      </c>
      <c r="E68" s="14">
        <f>+'X - Cuadro 1'!E73/'X - Cuadro 1'!E68*100-100</f>
        <v>47.34573331264235</v>
      </c>
      <c r="F68" s="14">
        <f>+'X - Cuadro 1'!F73/'X - Cuadro 1'!F68*100-100</f>
        <v>23.961977827243047</v>
      </c>
      <c r="G68" s="14">
        <f>+'X - Cuadro 1'!G73/'X - Cuadro 1'!G68*100-100</f>
        <v>70.6273022861638</v>
      </c>
      <c r="H68" s="14">
        <f>+'X - Cuadro 1'!H73/'X - Cuadro 1'!H68*100-100</f>
        <v>26.79107466949671</v>
      </c>
      <c r="I68" s="14">
        <f>+'X - Cuadro 1'!I73/'X - Cuadro 1'!I68*100-100</f>
        <v>18.744770307052946</v>
      </c>
      <c r="J68" s="14">
        <f>+'X - Cuadro 1'!J73/'X - Cuadro 1'!J68*100-100</f>
        <v>2.575024165724656</v>
      </c>
      <c r="K68" s="14">
        <f>+'X - Cuadro 1'!K73/'X - Cuadro 1'!K68*100-100</f>
        <v>14.979285106802223</v>
      </c>
      <c r="L68" s="14">
        <f>+'X - Cuadro 1'!L73/'X - Cuadro 1'!L68*100-100</f>
        <v>5.779829766779358</v>
      </c>
      <c r="M68" s="14">
        <f>+'X - Cuadro 1'!M73/'X - Cuadro 1'!M68*100-100</f>
        <v>-5.112739491191093</v>
      </c>
      <c r="N68" s="14">
        <f>+'X - Cuadro 1'!N73/'X - Cuadro 1'!N68*100-100</f>
        <v>29.38847314052248</v>
      </c>
      <c r="O68" s="22">
        <f>+'X - Cuadro 1'!O73/'X - Cuadro 1'!O68*100-100</f>
        <v>10.470162679060763</v>
      </c>
      <c r="P68" s="22">
        <f>+'X - Cuadro 1'!P73/'X - Cuadro 1'!P68*100-100</f>
        <v>12.295999396132757</v>
      </c>
    </row>
    <row r="69" spans="2:16" ht="14.25">
      <c r="B69" s="23" t="s">
        <v>20</v>
      </c>
      <c r="C69" s="12">
        <f>+'X - Cuadro 1'!C74/'X - Cuadro 1'!C69*100-100</f>
        <v>-0.5617285116734791</v>
      </c>
      <c r="D69" s="12">
        <f>+'X - Cuadro 1'!D74/'X - Cuadro 1'!D69*100-100</f>
        <v>-0.1817576261343845</v>
      </c>
      <c r="E69" s="12">
        <f>+'X - Cuadro 1'!E74/'X - Cuadro 1'!E69*100-100</f>
        <v>-25.95203436321475</v>
      </c>
      <c r="F69" s="12">
        <f>+'X - Cuadro 1'!F74/'X - Cuadro 1'!F69*100-100</f>
        <v>1.4124314082608436</v>
      </c>
      <c r="G69" s="12">
        <f>+'X - Cuadro 1'!G74/'X - Cuadro 1'!G69*100-100</f>
        <v>46.82741613496691</v>
      </c>
      <c r="H69" s="12">
        <f>+'X - Cuadro 1'!H74/'X - Cuadro 1'!H69*100-100</f>
        <v>-4.078321983144377</v>
      </c>
      <c r="I69" s="12">
        <f>+'X - Cuadro 1'!I74/'X - Cuadro 1'!I69*100-100</f>
        <v>-69.27405044163703</v>
      </c>
      <c r="J69" s="12">
        <f>+'X - Cuadro 1'!J74/'X - Cuadro 1'!J69*100-100</f>
        <v>-2.0624472734725288</v>
      </c>
      <c r="K69" s="12">
        <f>+'X - Cuadro 1'!K74/'X - Cuadro 1'!K69*100-100</f>
        <v>15.328874176148474</v>
      </c>
      <c r="L69" s="12">
        <f>+'X - Cuadro 1'!L74/'X - Cuadro 1'!L69*100-100</f>
        <v>0.5000582723732094</v>
      </c>
      <c r="M69" s="12">
        <f>+'X - Cuadro 1'!M74/'X - Cuadro 1'!M69*100-100</f>
        <v>-7.848932796734857</v>
      </c>
      <c r="N69" s="12">
        <f>+'X - Cuadro 1'!N74/'X - Cuadro 1'!N69*100-100</f>
        <v>11.573680235295328</v>
      </c>
      <c r="O69" s="24">
        <f>+'X - Cuadro 1'!O74/'X - Cuadro 1'!O69*100-100</f>
        <v>3.1167381751802736</v>
      </c>
      <c r="P69" s="24">
        <f>+'X - Cuadro 1'!P74/'X - Cuadro 1'!P69*100-100</f>
        <v>-22.214840985415563</v>
      </c>
    </row>
    <row r="70" spans="2:16" ht="14.25">
      <c r="B70" s="23" t="s">
        <v>21</v>
      </c>
      <c r="C70" s="12">
        <f>+'X - Cuadro 1'!C75/'X - Cuadro 1'!C70*100-100</f>
        <v>10.761020670092435</v>
      </c>
      <c r="D70" s="12">
        <f>+'X - Cuadro 1'!D75/'X - Cuadro 1'!D70*100-100</f>
        <v>29.33221671721944</v>
      </c>
      <c r="E70" s="12">
        <f>+'X - Cuadro 1'!E75/'X - Cuadro 1'!E70*100-100</f>
        <v>142.72443714006218</v>
      </c>
      <c r="F70" s="12">
        <f>+'X - Cuadro 1'!F75/'X - Cuadro 1'!F70*100-100</f>
        <v>52.42550764268833</v>
      </c>
      <c r="G70" s="12">
        <f>+'X - Cuadro 1'!G75/'X - Cuadro 1'!G70*100-100</f>
        <v>43.276591912095824</v>
      </c>
      <c r="H70" s="12">
        <f>+'X - Cuadro 1'!H75/'X - Cuadro 1'!H70*100-100</f>
        <v>44.793682510182464</v>
      </c>
      <c r="I70" s="12">
        <f>+'X - Cuadro 1'!I75/'X - Cuadro 1'!I70*100-100</f>
        <v>984.0082027666349</v>
      </c>
      <c r="J70" s="12">
        <f>+'X - Cuadro 1'!J75/'X - Cuadro 1'!J70*100-100</f>
        <v>19.498011869081864</v>
      </c>
      <c r="K70" s="12">
        <f>+'X - Cuadro 1'!K75/'X - Cuadro 1'!K70*100-100</f>
        <v>25.186419730927895</v>
      </c>
      <c r="L70" s="12">
        <f>+'X - Cuadro 1'!L75/'X - Cuadro 1'!L70*100-100</f>
        <v>12.199895650423628</v>
      </c>
      <c r="M70" s="12">
        <f>+'X - Cuadro 1'!M75/'X - Cuadro 1'!M70*100-100</f>
        <v>-0.7152117547751828</v>
      </c>
      <c r="N70" s="12">
        <f>+'X - Cuadro 1'!N75/'X - Cuadro 1'!N70*100-100</f>
        <v>42.28995547171036</v>
      </c>
      <c r="O70" s="24">
        <f>+'X - Cuadro 1'!O75/'X - Cuadro 1'!O70*100-100</f>
        <v>12.267869688376521</v>
      </c>
      <c r="P70" s="24">
        <f>+'X - Cuadro 1'!P75/'X - Cuadro 1'!P70*100-100</f>
        <v>34.77730306554457</v>
      </c>
    </row>
    <row r="71" spans="2:16" ht="14.25">
      <c r="B71" s="23" t="s">
        <v>22</v>
      </c>
      <c r="C71" s="12">
        <f>+'X - Cuadro 1'!C76/'X - Cuadro 1'!C71*100-100</f>
        <v>12.625956429360016</v>
      </c>
      <c r="D71" s="12">
        <f>+'X - Cuadro 1'!D76/'X - Cuadro 1'!D71*100-100</f>
        <v>44.616244593299086</v>
      </c>
      <c r="E71" s="12">
        <f>+'X - Cuadro 1'!E76/'X - Cuadro 1'!E71*100-100</f>
        <v>145.06373147493673</v>
      </c>
      <c r="F71" s="12">
        <f>+'X - Cuadro 1'!F76/'X - Cuadro 1'!F71*100-100</f>
        <v>27.409159428888685</v>
      </c>
      <c r="G71" s="12">
        <f>+'X - Cuadro 1'!G76/'X - Cuadro 1'!G71*100-100</f>
        <v>65.21428655046066</v>
      </c>
      <c r="H71" s="12">
        <f>+'X - Cuadro 1'!H76/'X - Cuadro 1'!H71*100-100</f>
        <v>47.086414100711664</v>
      </c>
      <c r="I71" s="12">
        <f>+'X - Cuadro 1'!I76/'X - Cuadro 1'!I71*100-100</f>
        <v>805.4114603676098</v>
      </c>
      <c r="J71" s="12">
        <f>+'X - Cuadro 1'!J76/'X - Cuadro 1'!J71*100-100</f>
        <v>2.6715530008283253</v>
      </c>
      <c r="K71" s="12">
        <f>+'X - Cuadro 1'!K76/'X - Cuadro 1'!K71*100-100</f>
        <v>23.89471448882638</v>
      </c>
      <c r="L71" s="12">
        <f>+'X - Cuadro 1'!L76/'X - Cuadro 1'!L71*100-100</f>
        <v>4.900124223602461</v>
      </c>
      <c r="M71" s="12">
        <f>+'X - Cuadro 1'!M76/'X - Cuadro 1'!M71*100-100</f>
        <v>-3.154959299316502</v>
      </c>
      <c r="N71" s="12">
        <f>+'X - Cuadro 1'!N76/'X - Cuadro 1'!N71*100-100</f>
        <v>19.778521998001736</v>
      </c>
      <c r="O71" s="24">
        <f>+'X - Cuadro 1'!O76/'X - Cuadro 1'!O71*100-100</f>
        <v>17.414431490045203</v>
      </c>
      <c r="P71" s="24">
        <f>+'X - Cuadro 1'!P76/'X - Cuadro 1'!P71*100-100</f>
        <v>27.227450911181194</v>
      </c>
    </row>
    <row r="72" spans="2:16" ht="14.25">
      <c r="B72" s="25" t="s">
        <v>23</v>
      </c>
      <c r="C72" s="13">
        <f>+'X - Cuadro 1'!C77/'X - Cuadro 1'!C72*100-100</f>
        <v>3.392632342855933</v>
      </c>
      <c r="D72" s="13">
        <f>+'X - Cuadro 1'!D77/'X - Cuadro 1'!D72*100-100</f>
        <v>26.025215053182166</v>
      </c>
      <c r="E72" s="13">
        <f>+'X - Cuadro 1'!E77/'X - Cuadro 1'!E72*100-100</f>
        <v>71.45689833056568</v>
      </c>
      <c r="F72" s="13">
        <f>+'X - Cuadro 1'!F77/'X - Cuadro 1'!F72*100-100</f>
        <v>22.202768214890824</v>
      </c>
      <c r="G72" s="13">
        <f>+'X - Cuadro 1'!G77/'X - Cuadro 1'!G72*100-100</f>
        <v>91.68414548883794</v>
      </c>
      <c r="H72" s="13">
        <f>+'X - Cuadro 1'!H77/'X - Cuadro 1'!H72*100-100</f>
        <v>30.129668984843562</v>
      </c>
      <c r="I72" s="13">
        <f>+'X - Cuadro 1'!I77/'X - Cuadro 1'!I72*100-100</f>
        <v>165.04375721335168</v>
      </c>
      <c r="J72" s="13">
        <f>+'X - Cuadro 1'!J77/'X - Cuadro 1'!J72*100-100</f>
        <v>-5.261549402569045</v>
      </c>
      <c r="K72" s="13">
        <f>+'X - Cuadro 1'!K77/'X - Cuadro 1'!K72*100-100</f>
        <v>-6.029628319686438</v>
      </c>
      <c r="L72" s="13">
        <f>+'X - Cuadro 1'!L77/'X - Cuadro 1'!L72*100-100</f>
        <v>5.500191424634863</v>
      </c>
      <c r="M72" s="13">
        <f>+'X - Cuadro 1'!M77/'X - Cuadro 1'!M72*100-100</f>
        <v>-9.44282106481026</v>
      </c>
      <c r="N72" s="13">
        <f>+'X - Cuadro 1'!N77/'X - Cuadro 1'!N72*100-100</f>
        <v>41.0342633179778</v>
      </c>
      <c r="O72" s="26">
        <f>+'X - Cuadro 1'!O77/'X - Cuadro 1'!O72*100-100</f>
        <v>9.995799950327111</v>
      </c>
      <c r="P72" s="26">
        <f>+'X - Cuadro 1'!P77/'X - Cuadro 1'!P72*100-100</f>
        <v>23.53099764294582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f>+'X - Cuadro 1'!C79/'X - Cuadro 1'!C74*100-100</f>
        <v>12.829404397643088</v>
      </c>
      <c r="D74" s="8">
        <f>+'X - Cuadro 1'!D79/'X - Cuadro 1'!D74*100-100</f>
        <v>23.97849855896048</v>
      </c>
      <c r="E74" s="8">
        <f>+'X - Cuadro 1'!E79/'X - Cuadro 1'!E74*100-100</f>
        <v>17.555539043553665</v>
      </c>
      <c r="F74" s="8">
        <f>+'X - Cuadro 1'!F79/'X - Cuadro 1'!F74*100-100</f>
        <v>20.398112633875073</v>
      </c>
      <c r="G74" s="8">
        <f>+'X - Cuadro 1'!G79/'X - Cuadro 1'!G74*100-100</f>
        <v>-5.000444325957531</v>
      </c>
      <c r="H74" s="8">
        <f>+'X - Cuadro 1'!H79/'X - Cuadro 1'!H74*100-100</f>
        <v>21.760577951762116</v>
      </c>
      <c r="I74" s="8">
        <f>+'X - Cuadro 1'!I79/'X - Cuadro 1'!I74*100-100</f>
        <v>122.91656029375773</v>
      </c>
      <c r="J74" s="8">
        <f>+'X - Cuadro 1'!J79/'X - Cuadro 1'!J74*100-100</f>
        <v>5.5299301446649025</v>
      </c>
      <c r="K74" s="8">
        <f>+'X - Cuadro 1'!K79/'X - Cuadro 1'!K74*100-100</f>
        <v>0.5871642290919254</v>
      </c>
      <c r="L74" s="8">
        <f>+'X - Cuadro 1'!L79/'X - Cuadro 1'!L74*100-100</f>
        <v>3.4999811220004347</v>
      </c>
      <c r="M74" s="8">
        <f>+'X - Cuadro 1'!M79/'X - Cuadro 1'!M74*100-100</f>
        <v>-4.4836357056433656</v>
      </c>
      <c r="N74" s="8">
        <f>+'X - Cuadro 1'!N79/'X - Cuadro 1'!N74*100-100</f>
        <v>40.55781766354434</v>
      </c>
      <c r="O74" s="18">
        <f>+'X - Cuadro 1'!O79/'X - Cuadro 1'!O74*100-100</f>
        <v>11.494773271177138</v>
      </c>
      <c r="P74" s="18">
        <f>+'X - Cuadro 1'!P79/'X - Cuadro 1'!P74*100-100</f>
        <v>27.249336949043496</v>
      </c>
    </row>
    <row r="75" spans="2:16" ht="14.25">
      <c r="B75" s="17" t="s">
        <v>21</v>
      </c>
      <c r="C75" s="8">
        <f>+'X - Cuadro 1'!C80/'X - Cuadro 1'!C75*100-100</f>
        <v>21.826660909367178</v>
      </c>
      <c r="D75" s="8">
        <f>+'X - Cuadro 1'!D80/'X - Cuadro 1'!D75*100-100</f>
        <v>17.257791014971403</v>
      </c>
      <c r="E75" s="8">
        <f>+'X - Cuadro 1'!E80/'X - Cuadro 1'!E75*100-100</f>
        <v>22.816322894871433</v>
      </c>
      <c r="F75" s="8">
        <f>+'X - Cuadro 1'!F80/'X - Cuadro 1'!F75*100-100</f>
        <v>27.62300961756206</v>
      </c>
      <c r="G75" s="8">
        <f>+'X - Cuadro 1'!G80/'X - Cuadro 1'!G75*100-100</f>
        <v>-6.782750817198888</v>
      </c>
      <c r="H75" s="8">
        <f>+'X - Cuadro 1'!H80/'X - Cuadro 1'!H75*100-100</f>
        <v>21.047381918330174</v>
      </c>
      <c r="I75" s="8">
        <f>+'X - Cuadro 1'!I80/'X - Cuadro 1'!I75*100-100</f>
        <v>127.96471313998583</v>
      </c>
      <c r="J75" s="8">
        <f>+'X - Cuadro 1'!J80/'X - Cuadro 1'!J75*100-100</f>
        <v>2.8590089713635933</v>
      </c>
      <c r="K75" s="8">
        <f>+'X - Cuadro 1'!K80/'X - Cuadro 1'!K75*100-100</f>
        <v>-5.39536428914063</v>
      </c>
      <c r="L75" s="8">
        <f>+'X - Cuadro 1'!L80/'X - Cuadro 1'!L75*100-100</f>
        <v>1.7000243130386394</v>
      </c>
      <c r="M75" s="8">
        <f>+'X - Cuadro 1'!M80/'X - Cuadro 1'!M75*100-100</f>
        <v>-1.0462425172280803</v>
      </c>
      <c r="N75" s="8">
        <f>+'X - Cuadro 1'!N80/'X - Cuadro 1'!N75*100-100</f>
        <v>26.00078910950016</v>
      </c>
      <c r="O75" s="18">
        <f>+'X - Cuadro 1'!O80/'X - Cuadro 1'!O75*100-100</f>
        <v>4.497226018387195</v>
      </c>
      <c r="P75" s="18">
        <f>+'X - Cuadro 1'!P80/'X - Cuadro 1'!P75*100-100</f>
        <v>27.766107089636805</v>
      </c>
    </row>
    <row r="76" spans="2:16" ht="14.25">
      <c r="B76" s="31" t="s">
        <v>22</v>
      </c>
      <c r="C76" s="32">
        <f>+'X - Cuadro 1'!C81/'X - Cuadro 1'!C76*100-100</f>
        <v>26.88765964758575</v>
      </c>
      <c r="D76" s="32">
        <f>+'X - Cuadro 1'!D81/'X - Cuadro 1'!D76*100-100</f>
        <v>12.096235023672904</v>
      </c>
      <c r="E76" s="32">
        <f>+'X - Cuadro 1'!E81/'X - Cuadro 1'!E76*100-100</f>
        <v>19.329598484925242</v>
      </c>
      <c r="F76" s="32">
        <f>+'X - Cuadro 1'!F81/'X - Cuadro 1'!F76*100-100</f>
        <v>19.340266728025085</v>
      </c>
      <c r="G76" s="32">
        <f>+'X - Cuadro 1'!G81/'X - Cuadro 1'!G76*100-100</f>
        <v>15.766203031226311</v>
      </c>
      <c r="H76" s="32">
        <f>+'X - Cuadro 1'!H81/'X - Cuadro 1'!H76*100-100</f>
        <v>15.16640872625301</v>
      </c>
      <c r="I76" s="32">
        <f>+'X - Cuadro 1'!I81/'X - Cuadro 1'!I76*100-100</f>
        <v>266.95863464158674</v>
      </c>
      <c r="J76" s="32">
        <f>+'X - Cuadro 1'!J81/'X - Cuadro 1'!J76*100-100</f>
        <v>4.9935310874520695</v>
      </c>
      <c r="K76" s="32">
        <f>+'X - Cuadro 1'!K81/'X - Cuadro 1'!K76*100-100</f>
        <v>-1.6388747091424847</v>
      </c>
      <c r="L76" s="32">
        <f>+'X - Cuadro 1'!L81/'X - Cuadro 1'!L76*100-100</f>
        <v>1.7999966842166373</v>
      </c>
      <c r="M76" s="32">
        <f>+'X - Cuadro 1'!M81/'X - Cuadro 1'!M76*100-100</f>
        <v>2.317717918852864</v>
      </c>
      <c r="N76" s="32">
        <f>+'X - Cuadro 1'!N81/'X - Cuadro 1'!N76*100-100</f>
        <v>26.13404216929058</v>
      </c>
      <c r="O76" s="33">
        <f>+'X - Cuadro 1'!O81/'X - Cuadro 1'!O76*100-100</f>
        <v>0.8425832241396876</v>
      </c>
      <c r="P76" s="33">
        <f>+'X - Cuadro 1'!P81/'X - Cuadro 1'!P76*100-100</f>
        <v>41.31775775983078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K6:K7"/>
    <mergeCell ref="B6:B7"/>
    <mergeCell ref="C6:C7"/>
    <mergeCell ref="D6:H6"/>
    <mergeCell ref="I6:I7"/>
    <mergeCell ref="J6:J7"/>
    <mergeCell ref="L6:L7"/>
    <mergeCell ref="M6:M7"/>
    <mergeCell ref="N6:N7"/>
    <mergeCell ref="O6:O7"/>
    <mergeCell ref="P6:P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Q4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44" t="s">
        <v>30</v>
      </c>
      <c r="C6" s="34">
        <v>2008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  <c r="I6" s="34">
        <v>2014</v>
      </c>
      <c r="J6" s="34">
        <v>2015</v>
      </c>
      <c r="K6" s="34">
        <v>2016</v>
      </c>
      <c r="L6" s="34">
        <v>2017</v>
      </c>
      <c r="M6" s="34">
        <v>2018</v>
      </c>
      <c r="N6" s="34">
        <v>2019</v>
      </c>
      <c r="O6" s="34">
        <v>2020</v>
      </c>
      <c r="P6" s="34">
        <v>2021</v>
      </c>
      <c r="Q6" s="35" t="s">
        <v>51</v>
      </c>
    </row>
    <row r="7" spans="2:17" ht="30" customHeight="1">
      <c r="B7" s="90" t="s">
        <v>0</v>
      </c>
      <c r="C7" s="37">
        <v>164.74471</v>
      </c>
      <c r="D7" s="37">
        <v>224.22899999999998</v>
      </c>
      <c r="E7" s="37">
        <v>337.44359000000003</v>
      </c>
      <c r="F7" s="37">
        <v>350.77783</v>
      </c>
      <c r="G7" s="37">
        <v>404.22988000000004</v>
      </c>
      <c r="H7" s="37">
        <v>459.31578199999996</v>
      </c>
      <c r="I7" s="37">
        <v>504.23202</v>
      </c>
      <c r="J7" s="37">
        <v>483.86915614</v>
      </c>
      <c r="K7" s="37">
        <v>532.63695</v>
      </c>
      <c r="L7" s="37">
        <v>623.0147</v>
      </c>
      <c r="M7" s="37">
        <v>623.83204</v>
      </c>
      <c r="N7" s="37">
        <v>622.91797</v>
      </c>
      <c r="O7" s="37">
        <v>472.20327999999995</v>
      </c>
      <c r="P7" s="37">
        <v>501.4391800000001</v>
      </c>
      <c r="Q7" s="38">
        <v>453.71908999999994</v>
      </c>
    </row>
    <row r="8" spans="2:17" ht="19.5" customHeight="1">
      <c r="B8" s="91" t="s">
        <v>1</v>
      </c>
      <c r="C8" s="41">
        <v>244.67771</v>
      </c>
      <c r="D8" s="41">
        <v>260.32373</v>
      </c>
      <c r="E8" s="41">
        <v>280.94289</v>
      </c>
      <c r="F8" s="41">
        <v>336.71482</v>
      </c>
      <c r="G8" s="41">
        <v>317.78009</v>
      </c>
      <c r="H8" s="41">
        <v>378.50370999999996</v>
      </c>
      <c r="I8" s="41">
        <v>411.60054</v>
      </c>
      <c r="J8" s="41">
        <v>457.64117531</v>
      </c>
      <c r="K8" s="41">
        <v>462.60358999999994</v>
      </c>
      <c r="L8" s="41">
        <v>443.93728</v>
      </c>
      <c r="M8" s="41">
        <v>457.3904</v>
      </c>
      <c r="N8" s="41">
        <v>477.54807</v>
      </c>
      <c r="O8" s="41">
        <v>390.76693000000006</v>
      </c>
      <c r="P8" s="41">
        <v>495.45759</v>
      </c>
      <c r="Q8" s="42">
        <v>430.80535</v>
      </c>
    </row>
    <row r="9" spans="2:17" ht="19.5" customHeight="1">
      <c r="B9" s="92" t="s">
        <v>2</v>
      </c>
      <c r="C9" s="37">
        <v>147.65918</v>
      </c>
      <c r="D9" s="37">
        <v>161.12215</v>
      </c>
      <c r="E9" s="37">
        <v>169.86178</v>
      </c>
      <c r="F9" s="37">
        <v>199.20400999999998</v>
      </c>
      <c r="G9" s="37">
        <v>190.87903999999997</v>
      </c>
      <c r="H9" s="37">
        <v>192.05337</v>
      </c>
      <c r="I9" s="37">
        <v>215.38852</v>
      </c>
      <c r="J9" s="37">
        <v>243.12717769</v>
      </c>
      <c r="K9" s="37">
        <v>240.39136</v>
      </c>
      <c r="L9" s="37">
        <v>232.93404</v>
      </c>
      <c r="M9" s="37">
        <v>242.15994</v>
      </c>
      <c r="N9" s="37">
        <v>252.18108999999998</v>
      </c>
      <c r="O9" s="37">
        <v>227.16389</v>
      </c>
      <c r="P9" s="37">
        <v>280.81234</v>
      </c>
      <c r="Q9" s="38">
        <v>240.93169999999998</v>
      </c>
    </row>
    <row r="10" spans="2:17" ht="19.5" customHeight="1">
      <c r="B10" s="93" t="s">
        <v>3</v>
      </c>
      <c r="C10" s="41">
        <v>10.765229999999999</v>
      </c>
      <c r="D10" s="41">
        <v>13.08541</v>
      </c>
      <c r="E10" s="41">
        <v>13.37068</v>
      </c>
      <c r="F10" s="41">
        <v>15.36802</v>
      </c>
      <c r="G10" s="41">
        <v>14.071760000000001</v>
      </c>
      <c r="H10" s="41">
        <v>72.96014</v>
      </c>
      <c r="I10" s="41">
        <v>73.98818</v>
      </c>
      <c r="J10" s="41">
        <v>80.47962124</v>
      </c>
      <c r="K10" s="41">
        <v>83.35932</v>
      </c>
      <c r="L10" s="41">
        <v>87.15039999999999</v>
      </c>
      <c r="M10" s="41">
        <v>89.62771000000001</v>
      </c>
      <c r="N10" s="41">
        <v>96.20161999999999</v>
      </c>
      <c r="O10" s="41">
        <v>44.72158</v>
      </c>
      <c r="P10" s="41">
        <v>65.89534</v>
      </c>
      <c r="Q10" s="42">
        <v>58.09321</v>
      </c>
    </row>
    <row r="11" spans="2:17" ht="19.5" customHeight="1">
      <c r="B11" s="92" t="s">
        <v>4</v>
      </c>
      <c r="C11" s="37">
        <v>85.209</v>
      </c>
      <c r="D11" s="37">
        <v>83.23315</v>
      </c>
      <c r="E11" s="37">
        <v>95.08775</v>
      </c>
      <c r="F11" s="37">
        <v>112.78048999999999</v>
      </c>
      <c r="G11" s="37">
        <v>109.93439</v>
      </c>
      <c r="H11" s="37">
        <v>107.99676</v>
      </c>
      <c r="I11" s="37">
        <v>118.23928</v>
      </c>
      <c r="J11" s="37">
        <v>130.04046338</v>
      </c>
      <c r="K11" s="37">
        <v>136.27144</v>
      </c>
      <c r="L11" s="37">
        <v>121.42977000000002</v>
      </c>
      <c r="M11" s="37">
        <v>123.19027</v>
      </c>
      <c r="N11" s="37">
        <v>126.60270999999999</v>
      </c>
      <c r="O11" s="37">
        <v>115.91973</v>
      </c>
      <c r="P11" s="37">
        <v>143.69639</v>
      </c>
      <c r="Q11" s="38">
        <v>128.9293</v>
      </c>
    </row>
    <row r="12" spans="2:17" ht="19.5" customHeight="1">
      <c r="B12" s="93" t="s">
        <v>5</v>
      </c>
      <c r="C12" s="41">
        <v>1.0443</v>
      </c>
      <c r="D12" s="41">
        <v>2.88302</v>
      </c>
      <c r="E12" s="41">
        <v>2.6226800000000003</v>
      </c>
      <c r="F12" s="41">
        <v>9.362300000000001</v>
      </c>
      <c r="G12" s="41">
        <v>2.8949</v>
      </c>
      <c r="H12" s="41">
        <v>5.49344</v>
      </c>
      <c r="I12" s="41">
        <v>3.98456</v>
      </c>
      <c r="J12" s="41">
        <v>3.9939130000000005</v>
      </c>
      <c r="K12" s="41">
        <v>2.5814700000000004</v>
      </c>
      <c r="L12" s="41">
        <v>2.42307</v>
      </c>
      <c r="M12" s="41">
        <v>2.41248</v>
      </c>
      <c r="N12" s="41">
        <v>2.5626499999999997</v>
      </c>
      <c r="O12" s="41">
        <v>2.96173</v>
      </c>
      <c r="P12" s="41">
        <v>5.05352</v>
      </c>
      <c r="Q12" s="42">
        <v>2.85114</v>
      </c>
    </row>
    <row r="13" spans="2:17" ht="19.5" customHeight="1">
      <c r="B13" s="90" t="s">
        <v>6</v>
      </c>
      <c r="C13" s="37">
        <v>1098.13789</v>
      </c>
      <c r="D13" s="37">
        <v>1085.89999</v>
      </c>
      <c r="E13" s="37">
        <v>1053.3229999999999</v>
      </c>
      <c r="F13" s="37">
        <v>1076.49611</v>
      </c>
      <c r="G13" s="37">
        <v>1109.8674800000001</v>
      </c>
      <c r="H13" s="37">
        <v>1160.3400062</v>
      </c>
      <c r="I13" s="37">
        <v>1163.5199899999998</v>
      </c>
      <c r="J13" s="37">
        <v>1169.2499973</v>
      </c>
      <c r="K13" s="37">
        <v>1200.5700100000001</v>
      </c>
      <c r="L13" s="37">
        <v>1212.7</v>
      </c>
      <c r="M13" s="37">
        <v>1230.89002</v>
      </c>
      <c r="N13" s="37">
        <v>1220.71759</v>
      </c>
      <c r="O13" s="37">
        <v>326.93124</v>
      </c>
      <c r="P13" s="37">
        <v>388.21375</v>
      </c>
      <c r="Q13" s="38">
        <v>683.72219</v>
      </c>
    </row>
    <row r="14" spans="2:17" ht="19.5" customHeight="1">
      <c r="B14" s="91" t="s">
        <v>7</v>
      </c>
      <c r="C14" s="41">
        <v>31.602890000000002</v>
      </c>
      <c r="D14" s="41">
        <v>29.33508</v>
      </c>
      <c r="E14" s="41">
        <v>27.143959999999996</v>
      </c>
      <c r="F14" s="41">
        <v>26.96649</v>
      </c>
      <c r="G14" s="41">
        <v>28.01843</v>
      </c>
      <c r="H14" s="41">
        <v>30.45429</v>
      </c>
      <c r="I14" s="41">
        <v>32.5756</v>
      </c>
      <c r="J14" s="41">
        <v>35.4651069</v>
      </c>
      <c r="K14" s="41">
        <v>35.9233</v>
      </c>
      <c r="L14" s="41">
        <v>34.80893</v>
      </c>
      <c r="M14" s="41">
        <v>40.454229999999995</v>
      </c>
      <c r="N14" s="41">
        <v>39.343939999999996</v>
      </c>
      <c r="O14" s="41">
        <v>43.470659999999995</v>
      </c>
      <c r="P14" s="41">
        <v>44.59004</v>
      </c>
      <c r="Q14" s="42">
        <v>32.90179</v>
      </c>
    </row>
    <row r="15" spans="2:17" ht="19.5" customHeight="1">
      <c r="B15" s="90" t="s">
        <v>8</v>
      </c>
      <c r="C15" s="37">
        <v>27.10166</v>
      </c>
      <c r="D15" s="37">
        <v>20.9217</v>
      </c>
      <c r="E15" s="37">
        <v>36.01346</v>
      </c>
      <c r="F15" s="37">
        <v>40.807779999999994</v>
      </c>
      <c r="G15" s="37">
        <v>47.14340000000001</v>
      </c>
      <c r="H15" s="37">
        <v>66.56357478999999</v>
      </c>
      <c r="I15" s="37">
        <v>61.520039999999995</v>
      </c>
      <c r="J15" s="37">
        <v>81.59685313000001</v>
      </c>
      <c r="K15" s="37">
        <v>95.71305</v>
      </c>
      <c r="L15" s="37">
        <v>105.21047</v>
      </c>
      <c r="M15" s="37">
        <v>92.44948000000001</v>
      </c>
      <c r="N15" s="37">
        <v>130.9652</v>
      </c>
      <c r="O15" s="37">
        <v>143.31958999999998</v>
      </c>
      <c r="P15" s="37">
        <v>164.78784</v>
      </c>
      <c r="Q15" s="38">
        <v>127.76631</v>
      </c>
    </row>
    <row r="16" spans="2:17" ht="19.5" customHeight="1">
      <c r="B16" s="91" t="s">
        <v>9</v>
      </c>
      <c r="C16" s="41">
        <v>11.920490000000001</v>
      </c>
      <c r="D16" s="41">
        <v>11.76015</v>
      </c>
      <c r="E16" s="41">
        <v>12.73543</v>
      </c>
      <c r="F16" s="41">
        <v>10.87453</v>
      </c>
      <c r="G16" s="41">
        <v>12.05473</v>
      </c>
      <c r="H16" s="41">
        <v>15.423043999999999</v>
      </c>
      <c r="I16" s="41">
        <v>15.215599999999998</v>
      </c>
      <c r="J16" s="41">
        <v>16.47745977</v>
      </c>
      <c r="K16" s="41">
        <v>14.06975</v>
      </c>
      <c r="L16" s="41">
        <v>15.596720000000001</v>
      </c>
      <c r="M16" s="41">
        <v>16.19889</v>
      </c>
      <c r="N16" s="41">
        <v>16.43799</v>
      </c>
      <c r="O16" s="41">
        <v>15.85237</v>
      </c>
      <c r="P16" s="41">
        <v>16.768610000000002</v>
      </c>
      <c r="Q16" s="42">
        <v>12.444460000000001</v>
      </c>
    </row>
    <row r="17" spans="2:17" ht="30" customHeight="1">
      <c r="B17" s="90" t="s">
        <v>32</v>
      </c>
      <c r="C17" s="37">
        <v>411.44951000000003</v>
      </c>
      <c r="D17" s="37">
        <v>404.10846</v>
      </c>
      <c r="E17" s="37">
        <v>396.67337</v>
      </c>
      <c r="F17" s="37">
        <v>460.64985</v>
      </c>
      <c r="G17" s="37">
        <v>529.99685</v>
      </c>
      <c r="H17" s="37">
        <v>573.5985063399999</v>
      </c>
      <c r="I17" s="37">
        <v>644.80527</v>
      </c>
      <c r="J17" s="37">
        <v>638.42061605</v>
      </c>
      <c r="K17" s="37">
        <v>673.8267000000001</v>
      </c>
      <c r="L17" s="37">
        <v>742.7225099999999</v>
      </c>
      <c r="M17" s="37">
        <v>741.83199</v>
      </c>
      <c r="N17" s="37">
        <v>744.3086800000001</v>
      </c>
      <c r="O17" s="37">
        <v>668.87742</v>
      </c>
      <c r="P17" s="37">
        <v>634.67946</v>
      </c>
      <c r="Q17" s="38">
        <v>484.61837</v>
      </c>
    </row>
    <row r="18" spans="2:17" ht="30" customHeight="1">
      <c r="B18" s="91" t="s">
        <v>33</v>
      </c>
      <c r="C18" s="41">
        <v>81.56737000000001</v>
      </c>
      <c r="D18" s="41">
        <v>91.16284999999999</v>
      </c>
      <c r="E18" s="41">
        <v>140.67756</v>
      </c>
      <c r="F18" s="41">
        <v>146.43243</v>
      </c>
      <c r="G18" s="41">
        <v>185.21641999999997</v>
      </c>
      <c r="H18" s="41">
        <v>159.40421537</v>
      </c>
      <c r="I18" s="41">
        <v>187.53353</v>
      </c>
      <c r="J18" s="41">
        <v>199.54329382999998</v>
      </c>
      <c r="K18" s="41">
        <v>253.20564000000002</v>
      </c>
      <c r="L18" s="41">
        <v>287.26568999999995</v>
      </c>
      <c r="M18" s="41">
        <v>365.23596999999995</v>
      </c>
      <c r="N18" s="41">
        <v>311.97635</v>
      </c>
      <c r="O18" s="41">
        <v>415.16165</v>
      </c>
      <c r="P18" s="41">
        <v>537.1713199999999</v>
      </c>
      <c r="Q18" s="42">
        <v>508.29071</v>
      </c>
    </row>
    <row r="19" spans="2:17" ht="19.5" customHeight="1">
      <c r="B19" s="94" t="s">
        <v>34</v>
      </c>
      <c r="C19" s="46">
        <v>154.81205999999997</v>
      </c>
      <c r="D19" s="46">
        <v>118.77963999999999</v>
      </c>
      <c r="E19" s="46">
        <v>119.77208</v>
      </c>
      <c r="F19" s="46">
        <v>142.62455</v>
      </c>
      <c r="G19" s="46">
        <v>160.95710000000003</v>
      </c>
      <c r="H19" s="46">
        <v>153.54168497476084</v>
      </c>
      <c r="I19" s="46">
        <v>175.61151839027076</v>
      </c>
      <c r="J19" s="46">
        <v>160.3228399607297</v>
      </c>
      <c r="K19" s="46">
        <v>145.56269799999998</v>
      </c>
      <c r="L19" s="46">
        <v>134.88211634051464</v>
      </c>
      <c r="M19" s="46">
        <v>138.69856352916986</v>
      </c>
      <c r="N19" s="46">
        <v>114.8611288382653</v>
      </c>
      <c r="O19" s="46">
        <v>109.75801078689544</v>
      </c>
      <c r="P19" s="46">
        <v>121.24985306958445</v>
      </c>
      <c r="Q19" s="47">
        <v>96.16413976756014</v>
      </c>
    </row>
    <row r="20" spans="2:17" ht="19.5" customHeight="1">
      <c r="B20" s="48" t="s">
        <v>31</v>
      </c>
      <c r="C20" s="49">
        <v>2226.01429</v>
      </c>
      <c r="D20" s="49">
        <v>2246.5206000000003</v>
      </c>
      <c r="E20" s="49">
        <v>2404.7253400000004</v>
      </c>
      <c r="F20" s="49">
        <v>2592.3443899999997</v>
      </c>
      <c r="G20" s="49">
        <v>2795.26438</v>
      </c>
      <c r="H20" s="49">
        <v>2997.144813674761</v>
      </c>
      <c r="I20" s="49">
        <v>3196.6141083902703</v>
      </c>
      <c r="J20" s="49">
        <v>3242.5864983907295</v>
      </c>
      <c r="K20" s="49">
        <v>3414.1116880000004</v>
      </c>
      <c r="L20" s="49">
        <v>3600.1384163405146</v>
      </c>
      <c r="M20" s="49">
        <v>3706.9815835291706</v>
      </c>
      <c r="N20" s="49">
        <v>3679.0769188382656</v>
      </c>
      <c r="O20" s="49">
        <v>2586.341150786895</v>
      </c>
      <c r="P20" s="49">
        <v>2904.3576430695844</v>
      </c>
      <c r="Q20" s="50">
        <v>2830.43240976756</v>
      </c>
    </row>
    <row r="21" ht="19.5" customHeight="1">
      <c r="B21" s="55" t="s">
        <v>52</v>
      </c>
    </row>
    <row r="23" spans="2:17" ht="17.25">
      <c r="B23" s="27" t="s">
        <v>36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69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44" t="s">
        <v>30</v>
      </c>
      <c r="C28" s="34">
        <v>2008</v>
      </c>
      <c r="D28" s="34">
        <v>2009</v>
      </c>
      <c r="E28" s="34">
        <v>2010</v>
      </c>
      <c r="F28" s="34">
        <v>2011</v>
      </c>
      <c r="G28" s="34">
        <v>2012</v>
      </c>
      <c r="H28" s="34">
        <v>2013</v>
      </c>
      <c r="I28" s="34">
        <v>2014</v>
      </c>
      <c r="J28" s="34">
        <v>2015</v>
      </c>
      <c r="K28" s="34">
        <v>2016</v>
      </c>
      <c r="L28" s="34">
        <v>2017</v>
      </c>
      <c r="M28" s="34">
        <v>2018</v>
      </c>
      <c r="N28" s="34">
        <v>2019</v>
      </c>
      <c r="O28" s="34">
        <v>2020</v>
      </c>
      <c r="P28" s="34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7.400882857764583</v>
      </c>
      <c r="D29" s="37">
        <f aca="true" t="shared" si="0" ref="D29:Q29">+D7/D$20*100</f>
        <v>9.981168211856145</v>
      </c>
      <c r="E29" s="37">
        <f t="shared" si="0"/>
        <v>14.032521069537196</v>
      </c>
      <c r="F29" s="37">
        <f t="shared" si="0"/>
        <v>13.531297436911924</v>
      </c>
      <c r="G29" s="37">
        <f t="shared" si="0"/>
        <v>14.461239619845905</v>
      </c>
      <c r="H29" s="37">
        <f t="shared" si="0"/>
        <v>15.325111416182748</v>
      </c>
      <c r="I29" s="37">
        <f t="shared" si="0"/>
        <v>15.773940891911966</v>
      </c>
      <c r="J29" s="37">
        <f t="shared" si="0"/>
        <v>14.9223206961523</v>
      </c>
      <c r="K29" s="37">
        <f t="shared" si="0"/>
        <v>15.601040583180826</v>
      </c>
      <c r="L29" s="37">
        <f t="shared" si="0"/>
        <v>17.305298517752128</v>
      </c>
      <c r="M29" s="37">
        <f t="shared" si="0"/>
        <v>16.828571330696793</v>
      </c>
      <c r="N29" s="37">
        <f t="shared" si="0"/>
        <v>16.931365767603943</v>
      </c>
      <c r="O29" s="37">
        <f t="shared" si="0"/>
        <v>18.257579045839794</v>
      </c>
      <c r="P29" s="37">
        <f t="shared" si="0"/>
        <v>17.26506310944662</v>
      </c>
      <c r="Q29" s="38">
        <f t="shared" si="0"/>
        <v>16.030027370880063</v>
      </c>
    </row>
    <row r="30" spans="2:17" ht="19.5" customHeight="1">
      <c r="B30" s="91" t="s">
        <v>1</v>
      </c>
      <c r="C30" s="41">
        <f aca="true" t="shared" si="1" ref="C30:Q30">+C8/C$20*100</f>
        <v>10.99174030908849</v>
      </c>
      <c r="D30" s="41">
        <f t="shared" si="1"/>
        <v>11.587863026940415</v>
      </c>
      <c r="E30" s="41">
        <f t="shared" si="1"/>
        <v>11.682951284573727</v>
      </c>
      <c r="F30" s="41">
        <f t="shared" si="1"/>
        <v>12.988815116497696</v>
      </c>
      <c r="G30" s="41">
        <f t="shared" si="1"/>
        <v>11.368516419187511</v>
      </c>
      <c r="H30" s="41">
        <f t="shared" si="1"/>
        <v>12.628809534762567</v>
      </c>
      <c r="I30" s="41">
        <f t="shared" si="1"/>
        <v>12.876141005561385</v>
      </c>
      <c r="J30" s="41">
        <f t="shared" si="1"/>
        <v>14.113460829406518</v>
      </c>
      <c r="K30" s="41">
        <f t="shared" si="1"/>
        <v>13.549749752650737</v>
      </c>
      <c r="L30" s="41">
        <f t="shared" si="1"/>
        <v>12.331116992197634</v>
      </c>
      <c r="M30" s="41">
        <f t="shared" si="1"/>
        <v>12.338620780644641</v>
      </c>
      <c r="N30" s="41">
        <f t="shared" si="1"/>
        <v>12.980105622548233</v>
      </c>
      <c r="O30" s="41">
        <f t="shared" si="1"/>
        <v>15.108870300467094</v>
      </c>
      <c r="P30" s="41">
        <f t="shared" si="1"/>
        <v>17.059110856483784</v>
      </c>
      <c r="Q30" s="42">
        <f t="shared" si="1"/>
        <v>15.220478274391244</v>
      </c>
    </row>
    <row r="31" spans="2:17" ht="19.5" customHeight="1">
      <c r="B31" s="92" t="s">
        <v>2</v>
      </c>
      <c r="C31" s="37">
        <f aca="true" t="shared" si="2" ref="C31:Q31">+C9/C$20*100</f>
        <v>6.633343759891136</v>
      </c>
      <c r="D31" s="37">
        <f t="shared" si="2"/>
        <v>7.17207534175293</v>
      </c>
      <c r="E31" s="37">
        <f t="shared" si="2"/>
        <v>7.063666572416123</v>
      </c>
      <c r="F31" s="37">
        <f t="shared" si="2"/>
        <v>7.684318903322872</v>
      </c>
      <c r="G31" s="37">
        <f t="shared" si="2"/>
        <v>6.828657831643101</v>
      </c>
      <c r="H31" s="37">
        <f t="shared" si="2"/>
        <v>6.407877561462431</v>
      </c>
      <c r="I31" s="37">
        <f t="shared" si="2"/>
        <v>6.738020689912549</v>
      </c>
      <c r="J31" s="37">
        <f t="shared" si="2"/>
        <v>7.497939617359848</v>
      </c>
      <c r="K31" s="37">
        <f t="shared" si="2"/>
        <v>7.041110015379203</v>
      </c>
      <c r="L31" s="37">
        <f t="shared" si="2"/>
        <v>6.470141229646773</v>
      </c>
      <c r="M31" s="37">
        <f t="shared" si="2"/>
        <v>6.532536904849029</v>
      </c>
      <c r="N31" s="37">
        <f t="shared" si="2"/>
        <v>6.8544663665154</v>
      </c>
      <c r="O31" s="37">
        <f t="shared" si="2"/>
        <v>8.78321446228721</v>
      </c>
      <c r="P31" s="37">
        <f t="shared" si="2"/>
        <v>9.668655672281892</v>
      </c>
      <c r="Q31" s="38">
        <f t="shared" si="2"/>
        <v>8.512187013142126</v>
      </c>
    </row>
    <row r="32" spans="2:17" ht="19.5" customHeight="1">
      <c r="B32" s="93" t="s">
        <v>3</v>
      </c>
      <c r="C32" s="41">
        <f aca="true" t="shared" si="3" ref="C32:Q32">+C10/C$20*100</f>
        <v>0.4836101029701835</v>
      </c>
      <c r="D32" s="41">
        <f t="shared" si="3"/>
        <v>0.5824745163698921</v>
      </c>
      <c r="E32" s="41">
        <f t="shared" si="3"/>
        <v>0.5560169295675155</v>
      </c>
      <c r="F32" s="41">
        <f t="shared" si="3"/>
        <v>0.5928232398165276</v>
      </c>
      <c r="G32" s="41">
        <f t="shared" si="3"/>
        <v>0.5034142781156178</v>
      </c>
      <c r="H32" s="41">
        <f t="shared" si="3"/>
        <v>2.434321480467422</v>
      </c>
      <c r="I32" s="41">
        <f t="shared" si="3"/>
        <v>2.3145796612046636</v>
      </c>
      <c r="J32" s="41">
        <f t="shared" si="3"/>
        <v>2.481957575532416</v>
      </c>
      <c r="K32" s="41">
        <f t="shared" si="3"/>
        <v>2.4416108088377215</v>
      </c>
      <c r="L32" s="41">
        <f t="shared" si="3"/>
        <v>2.420751369015057</v>
      </c>
      <c r="M32" s="41">
        <f t="shared" si="3"/>
        <v>2.4178083429988724</v>
      </c>
      <c r="N32" s="41">
        <f t="shared" si="3"/>
        <v>2.6148303534348876</v>
      </c>
      <c r="O32" s="41">
        <f t="shared" si="3"/>
        <v>1.7291446639355157</v>
      </c>
      <c r="P32" s="41">
        <f t="shared" si="3"/>
        <v>2.268843858029686</v>
      </c>
      <c r="Q32" s="42">
        <f t="shared" si="3"/>
        <v>2.052450000202291</v>
      </c>
    </row>
    <row r="33" spans="2:17" ht="19.5" customHeight="1">
      <c r="B33" s="92" t="s">
        <v>4</v>
      </c>
      <c r="C33" s="37">
        <f aca="true" t="shared" si="4" ref="C33:Q33">+C11/C$20*100</f>
        <v>3.827873000761374</v>
      </c>
      <c r="D33" s="37">
        <f t="shared" si="4"/>
        <v>3.7049804929454013</v>
      </c>
      <c r="E33" s="37">
        <f t="shared" si="4"/>
        <v>3.954204183667811</v>
      </c>
      <c r="F33" s="37">
        <f t="shared" si="4"/>
        <v>4.350521112667441</v>
      </c>
      <c r="G33" s="37">
        <f t="shared" si="4"/>
        <v>3.93287986591093</v>
      </c>
      <c r="H33" s="37">
        <f t="shared" si="4"/>
        <v>3.6033213846476295</v>
      </c>
      <c r="I33" s="37">
        <f t="shared" si="4"/>
        <v>3.6988912640300566</v>
      </c>
      <c r="J33" s="37">
        <f t="shared" si="4"/>
        <v>4.0103930440880475</v>
      </c>
      <c r="K33" s="37">
        <f t="shared" si="4"/>
        <v>3.9914171665493563</v>
      </c>
      <c r="L33" s="37">
        <f t="shared" si="4"/>
        <v>3.3729194813412624</v>
      </c>
      <c r="M33" s="37">
        <f t="shared" si="4"/>
        <v>3.3231961698260917</v>
      </c>
      <c r="N33" s="37">
        <f t="shared" si="4"/>
        <v>3.4411542023420663</v>
      </c>
      <c r="O33" s="37">
        <f t="shared" si="4"/>
        <v>4.48199689220161</v>
      </c>
      <c r="P33" s="37">
        <f t="shared" si="4"/>
        <v>4.947613471188377</v>
      </c>
      <c r="Q33" s="38">
        <f t="shared" si="4"/>
        <v>4.555109655863074</v>
      </c>
    </row>
    <row r="34" spans="2:17" ht="19.5" customHeight="1">
      <c r="B34" s="93" t="s">
        <v>5</v>
      </c>
      <c r="C34" s="41">
        <f aca="true" t="shared" si="5" ref="C34:Q34">+C12/C$20*100</f>
        <v>0.04691344546579707</v>
      </c>
      <c r="D34" s="41">
        <f t="shared" si="5"/>
        <v>0.12833267587219097</v>
      </c>
      <c r="E34" s="41">
        <f t="shared" si="5"/>
        <v>0.10906359892227858</v>
      </c>
      <c r="F34" s="41">
        <f t="shared" si="5"/>
        <v>0.36115186069085525</v>
      </c>
      <c r="G34" s="41">
        <f t="shared" si="5"/>
        <v>0.10356444351786144</v>
      </c>
      <c r="H34" s="41">
        <f t="shared" si="5"/>
        <v>0.18328910818508512</v>
      </c>
      <c r="I34" s="41">
        <f t="shared" si="5"/>
        <v>0.12464939041411283</v>
      </c>
      <c r="J34" s="41">
        <f t="shared" si="5"/>
        <v>0.12317059242620508</v>
      </c>
      <c r="K34" s="41">
        <f t="shared" si="5"/>
        <v>0.07561176188445771</v>
      </c>
      <c r="L34" s="41">
        <f t="shared" si="5"/>
        <v>0.06730491219454317</v>
      </c>
      <c r="M34" s="41">
        <f t="shared" si="5"/>
        <v>0.06507936297064736</v>
      </c>
      <c r="N34" s="41">
        <f t="shared" si="5"/>
        <v>0.06965470025587837</v>
      </c>
      <c r="O34" s="41">
        <f t="shared" si="5"/>
        <v>0.11451428204275732</v>
      </c>
      <c r="P34" s="41">
        <f t="shared" si="5"/>
        <v>0.17399785498383005</v>
      </c>
      <c r="Q34" s="42">
        <f t="shared" si="5"/>
        <v>0.10073160518375143</v>
      </c>
    </row>
    <row r="35" spans="2:17" ht="19.5" customHeight="1">
      <c r="B35" s="90" t="s">
        <v>6</v>
      </c>
      <c r="C35" s="37">
        <f aca="true" t="shared" si="6" ref="C35:Q35">+C13/C$20*100</f>
        <v>49.332023380676496</v>
      </c>
      <c r="D35" s="37">
        <f t="shared" si="6"/>
        <v>48.33697006829137</v>
      </c>
      <c r="E35" s="37">
        <f t="shared" si="6"/>
        <v>43.80221651425687</v>
      </c>
      <c r="F35" s="37">
        <f t="shared" si="6"/>
        <v>41.52596831472689</v>
      </c>
      <c r="G35" s="37">
        <f t="shared" si="6"/>
        <v>39.70527753800519</v>
      </c>
      <c r="H35" s="37">
        <f t="shared" si="6"/>
        <v>38.71484623985593</v>
      </c>
      <c r="I35" s="37">
        <f t="shared" si="6"/>
        <v>36.3985126307885</v>
      </c>
      <c r="J35" s="37">
        <f t="shared" si="6"/>
        <v>36.05917676769115</v>
      </c>
      <c r="K35" s="37">
        <f t="shared" si="6"/>
        <v>35.16493072619129</v>
      </c>
      <c r="L35" s="37">
        <f t="shared" si="6"/>
        <v>33.6848159641787</v>
      </c>
      <c r="M35" s="37">
        <f t="shared" si="6"/>
        <v>33.20464351560526</v>
      </c>
      <c r="N35" s="37">
        <f t="shared" si="6"/>
        <v>33.179996421098565</v>
      </c>
      <c r="O35" s="37">
        <f t="shared" si="6"/>
        <v>12.64068508133705</v>
      </c>
      <c r="P35" s="37">
        <f t="shared" si="6"/>
        <v>13.366595912399449</v>
      </c>
      <c r="Q35" s="38">
        <f t="shared" si="6"/>
        <v>24.156103768475024</v>
      </c>
    </row>
    <row r="36" spans="2:17" ht="19.5" customHeight="1">
      <c r="B36" s="91" t="s">
        <v>7</v>
      </c>
      <c r="C36" s="41">
        <f aca="true" t="shared" si="7" ref="C36:Q36">+C14/C$20*100</f>
        <v>1.4197074179609153</v>
      </c>
      <c r="D36" s="41">
        <f t="shared" si="7"/>
        <v>1.305800623417386</v>
      </c>
      <c r="E36" s="41">
        <f t="shared" si="7"/>
        <v>1.1287758958784038</v>
      </c>
      <c r="F36" s="41">
        <f t="shared" si="7"/>
        <v>1.040235630112402</v>
      </c>
      <c r="G36" s="41">
        <f t="shared" si="7"/>
        <v>1.0023534875795899</v>
      </c>
      <c r="H36" s="41">
        <f t="shared" si="7"/>
        <v>1.0161100611838767</v>
      </c>
      <c r="I36" s="41">
        <f t="shared" si="7"/>
        <v>1.0190657644442485</v>
      </c>
      <c r="J36" s="41">
        <f t="shared" si="7"/>
        <v>1.0937289388456117</v>
      </c>
      <c r="K36" s="41">
        <f t="shared" si="7"/>
        <v>1.0522004926278203</v>
      </c>
      <c r="L36" s="41">
        <f t="shared" si="7"/>
        <v>0.966877546763403</v>
      </c>
      <c r="M36" s="41">
        <f t="shared" si="7"/>
        <v>1.0912983808645258</v>
      </c>
      <c r="N36" s="41">
        <f t="shared" si="7"/>
        <v>1.0693970489865037</v>
      </c>
      <c r="O36" s="41">
        <f t="shared" si="7"/>
        <v>1.6807782680476642</v>
      </c>
      <c r="P36" s="41">
        <f t="shared" si="7"/>
        <v>1.535280618983042</v>
      </c>
      <c r="Q36" s="42">
        <f t="shared" si="7"/>
        <v>1.1624298070661914</v>
      </c>
    </row>
    <row r="37" spans="2:17" ht="19.5" customHeight="1">
      <c r="B37" s="90" t="s">
        <v>8</v>
      </c>
      <c r="C37" s="37">
        <f aca="true" t="shared" si="8" ref="C37:Q37">+C15/C$20*100</f>
        <v>1.217497125770922</v>
      </c>
      <c r="D37" s="37">
        <f t="shared" si="8"/>
        <v>0.9312934855794333</v>
      </c>
      <c r="E37" s="37">
        <f t="shared" si="8"/>
        <v>1.4976121971584495</v>
      </c>
      <c r="F37" s="37">
        <f t="shared" si="8"/>
        <v>1.574165074571747</v>
      </c>
      <c r="G37" s="37">
        <f t="shared" si="8"/>
        <v>1.6865452991605756</v>
      </c>
      <c r="H37" s="37">
        <f t="shared" si="8"/>
        <v>2.2208995203133757</v>
      </c>
      <c r="I37" s="37">
        <f t="shared" si="8"/>
        <v>1.924537586145481</v>
      </c>
      <c r="J37" s="37">
        <f t="shared" si="8"/>
        <v>2.516412535810406</v>
      </c>
      <c r="K37" s="37">
        <f t="shared" si="8"/>
        <v>2.8034539800327702</v>
      </c>
      <c r="L37" s="37">
        <f t="shared" si="8"/>
        <v>2.9224006922196297</v>
      </c>
      <c r="M37" s="37">
        <f t="shared" si="8"/>
        <v>2.493928764328659</v>
      </c>
      <c r="N37" s="37">
        <f t="shared" si="8"/>
        <v>3.5597298694519988</v>
      </c>
      <c r="O37" s="37">
        <f t="shared" si="8"/>
        <v>5.541403150021217</v>
      </c>
      <c r="P37" s="37">
        <f t="shared" si="8"/>
        <v>5.673813636320543</v>
      </c>
      <c r="Q37" s="38">
        <f t="shared" si="8"/>
        <v>4.5140208810176965</v>
      </c>
    </row>
    <row r="38" spans="2:17" ht="19.5" customHeight="1">
      <c r="B38" s="91" t="s">
        <v>9</v>
      </c>
      <c r="C38" s="41">
        <f aca="true" t="shared" si="9" ref="C38:Q38">+C16/C$20*100</f>
        <v>0.5355082424021637</v>
      </c>
      <c r="D38" s="41">
        <f t="shared" si="9"/>
        <v>0.5234828472082561</v>
      </c>
      <c r="E38" s="41">
        <f t="shared" si="9"/>
        <v>0.529600191263423</v>
      </c>
      <c r="F38" s="41">
        <f t="shared" si="9"/>
        <v>0.41948631678524784</v>
      </c>
      <c r="G38" s="41">
        <f t="shared" si="9"/>
        <v>0.43125545069193055</v>
      </c>
      <c r="H38" s="41">
        <f t="shared" si="9"/>
        <v>0.5145912179361798</v>
      </c>
      <c r="I38" s="41">
        <f t="shared" si="9"/>
        <v>0.47599114200438064</v>
      </c>
      <c r="J38" s="41">
        <f t="shared" si="9"/>
        <v>0.5081579096865306</v>
      </c>
      <c r="K38" s="41">
        <f t="shared" si="9"/>
        <v>0.4121057330799308</v>
      </c>
      <c r="L38" s="41">
        <f t="shared" si="9"/>
        <v>0.4332255651396267</v>
      </c>
      <c r="M38" s="41">
        <f t="shared" si="9"/>
        <v>0.4369832877501947</v>
      </c>
      <c r="N38" s="41">
        <f t="shared" si="9"/>
        <v>0.44679658410595524</v>
      </c>
      <c r="O38" s="41">
        <f t="shared" si="9"/>
        <v>0.6129264886489129</v>
      </c>
      <c r="P38" s="41">
        <f t="shared" si="9"/>
        <v>0.5773603688241865</v>
      </c>
      <c r="Q38" s="42">
        <f t="shared" si="9"/>
        <v>0.43966639009132746</v>
      </c>
    </row>
    <row r="39" spans="2:17" ht="30" customHeight="1">
      <c r="B39" s="90" t="s">
        <v>32</v>
      </c>
      <c r="C39" s="37">
        <f aca="true" t="shared" si="10" ref="C39:Q39">+C17/C$20*100</f>
        <v>18.483686823052693</v>
      </c>
      <c r="D39" s="37">
        <f t="shared" si="10"/>
        <v>17.988192941564833</v>
      </c>
      <c r="E39" s="37">
        <f t="shared" si="10"/>
        <v>16.495579075155415</v>
      </c>
      <c r="F39" s="37">
        <f t="shared" si="10"/>
        <v>17.769623965741683</v>
      </c>
      <c r="G39" s="37">
        <f t="shared" si="10"/>
        <v>18.960526732000925</v>
      </c>
      <c r="H39" s="37">
        <f t="shared" si="10"/>
        <v>19.13816455324086</v>
      </c>
      <c r="I39" s="37">
        <f t="shared" si="10"/>
        <v>20.171507981134035</v>
      </c>
      <c r="J39" s="37">
        <f t="shared" si="10"/>
        <v>19.688622535338478</v>
      </c>
      <c r="K39" s="37">
        <f t="shared" si="10"/>
        <v>19.736516012887975</v>
      </c>
      <c r="L39" s="37">
        <f t="shared" si="10"/>
        <v>20.630387615900776</v>
      </c>
      <c r="M39" s="37">
        <f t="shared" si="10"/>
        <v>20.01175277741065</v>
      </c>
      <c r="N39" s="37">
        <f t="shared" si="10"/>
        <v>20.230854000057953</v>
      </c>
      <c r="O39" s="37">
        <f t="shared" si="10"/>
        <v>25.86191770550045</v>
      </c>
      <c r="P39" s="37">
        <f t="shared" si="10"/>
        <v>21.852662034046677</v>
      </c>
      <c r="Q39" s="38">
        <f t="shared" si="10"/>
        <v>17.12170791740608</v>
      </c>
    </row>
    <row r="40" spans="2:17" ht="30" customHeight="1">
      <c r="B40" s="91" t="s">
        <v>33</v>
      </c>
      <c r="C40" s="41">
        <f aca="true" t="shared" si="11" ref="C40:Q40">+C18/C$20*100</f>
        <v>3.6642788128732096</v>
      </c>
      <c r="D40" s="41">
        <f t="shared" si="11"/>
        <v>4.05795744761922</v>
      </c>
      <c r="E40" s="41">
        <f t="shared" si="11"/>
        <v>5.850046891425861</v>
      </c>
      <c r="F40" s="41">
        <f t="shared" si="11"/>
        <v>5.648648789291458</v>
      </c>
      <c r="G40" s="41">
        <f t="shared" si="11"/>
        <v>6.626078782572973</v>
      </c>
      <c r="H40" s="41">
        <f t="shared" si="11"/>
        <v>5.318535649085188</v>
      </c>
      <c r="I40" s="41">
        <f t="shared" si="11"/>
        <v>5.86663024191046</v>
      </c>
      <c r="J40" s="41">
        <f t="shared" si="11"/>
        <v>6.153831021285995</v>
      </c>
      <c r="K40" s="41">
        <f t="shared" si="11"/>
        <v>7.416442786273604</v>
      </c>
      <c r="L40" s="41">
        <f t="shared" si="11"/>
        <v>7.979295704191316</v>
      </c>
      <c r="M40" s="41">
        <f t="shared" si="11"/>
        <v>9.85265132211105</v>
      </c>
      <c r="N40" s="41">
        <f t="shared" si="11"/>
        <v>8.479745242687455</v>
      </c>
      <c r="O40" s="41">
        <f t="shared" si="11"/>
        <v>16.05208384337414</v>
      </c>
      <c r="P40" s="41">
        <f t="shared" si="11"/>
        <v>18.49535718446401</v>
      </c>
      <c r="Q40" s="42">
        <f t="shared" si="11"/>
        <v>17.958058572461784</v>
      </c>
    </row>
    <row r="41" spans="2:17" ht="19.5" customHeight="1">
      <c r="B41" s="90" t="s">
        <v>34</v>
      </c>
      <c r="C41" s="37">
        <f aca="true" t="shared" si="12" ref="C41:Q41">+C19/C$20*100</f>
        <v>6.954675030410518</v>
      </c>
      <c r="D41" s="37">
        <f t="shared" si="12"/>
        <v>5.287271347522919</v>
      </c>
      <c r="E41" s="37">
        <f t="shared" si="12"/>
        <v>4.98069688075063</v>
      </c>
      <c r="F41" s="37">
        <f t="shared" si="12"/>
        <v>5.50175935536096</v>
      </c>
      <c r="G41" s="37">
        <f t="shared" si="12"/>
        <v>5.758206670955397</v>
      </c>
      <c r="H41" s="37">
        <f t="shared" si="12"/>
        <v>5.122931807439272</v>
      </c>
      <c r="I41" s="37">
        <f t="shared" si="12"/>
        <v>5.493672756099548</v>
      </c>
      <c r="J41" s="37">
        <f t="shared" si="12"/>
        <v>4.944288765783016</v>
      </c>
      <c r="K41" s="37">
        <f t="shared" si="12"/>
        <v>4.263559933075042</v>
      </c>
      <c r="L41" s="37">
        <f t="shared" si="12"/>
        <v>3.7465814016567798</v>
      </c>
      <c r="M41" s="37">
        <f t="shared" si="12"/>
        <v>3.741549840588207</v>
      </c>
      <c r="N41" s="37">
        <f t="shared" si="12"/>
        <v>3.1220094434593872</v>
      </c>
      <c r="O41" s="37">
        <f t="shared" si="12"/>
        <v>4.243756116763697</v>
      </c>
      <c r="P41" s="37">
        <f t="shared" si="12"/>
        <v>4.174756279031696</v>
      </c>
      <c r="Q41" s="38">
        <f t="shared" si="12"/>
        <v>3.3975070182105958</v>
      </c>
    </row>
    <row r="42" spans="2:17" ht="19.5" customHeight="1">
      <c r="B42" s="48" t="s">
        <v>31</v>
      </c>
      <c r="C42" s="49">
        <f>+C29+C30+C35+C36+C37+C38+C39+C40+C41</f>
        <v>99.99999999999999</v>
      </c>
      <c r="D42" s="49">
        <f aca="true" t="shared" si="13" ref="D42:Q42">+D29+D30+D35+D36+D37+D38+D39+D40+D41</f>
        <v>99.99999999999997</v>
      </c>
      <c r="E42" s="49">
        <f t="shared" si="13"/>
        <v>99.99999999999999</v>
      </c>
      <c r="F42" s="49">
        <f t="shared" si="13"/>
        <v>100.00000000000001</v>
      </c>
      <c r="G42" s="49">
        <f t="shared" si="13"/>
        <v>100</v>
      </c>
      <c r="H42" s="49">
        <f t="shared" si="13"/>
        <v>100.00000000000001</v>
      </c>
      <c r="I42" s="49">
        <f t="shared" si="13"/>
        <v>99.99999999999999</v>
      </c>
      <c r="J42" s="49">
        <f t="shared" si="13"/>
        <v>100</v>
      </c>
      <c r="K42" s="49">
        <f t="shared" si="13"/>
        <v>99.99999999999999</v>
      </c>
      <c r="L42" s="49">
        <f t="shared" si="13"/>
        <v>99.99999999999999</v>
      </c>
      <c r="M42" s="49">
        <f t="shared" si="13"/>
        <v>99.99999999999999</v>
      </c>
      <c r="N42" s="49">
        <f t="shared" si="13"/>
        <v>100</v>
      </c>
      <c r="O42" s="49">
        <f t="shared" si="13"/>
        <v>100.00000000000001</v>
      </c>
      <c r="P42" s="49">
        <f t="shared" si="13"/>
        <v>100.00000000000001</v>
      </c>
      <c r="Q42" s="50">
        <f t="shared" si="13"/>
        <v>99.99999999999999</v>
      </c>
    </row>
    <row r="43" ht="19.5" customHeight="1">
      <c r="B43" s="55" t="s">
        <v>52</v>
      </c>
    </row>
    <row r="45" spans="3:17" ht="14.25">
      <c r="C45" s="81">
        <f aca="true" t="shared" si="14" ref="C45:Q45">SUM(C7:C8,C13:C19,-C20)</f>
        <v>0</v>
      </c>
      <c r="D45" s="81">
        <f t="shared" si="14"/>
        <v>0</v>
      </c>
      <c r="E45" s="81">
        <f t="shared" si="14"/>
        <v>0</v>
      </c>
      <c r="F45" s="81">
        <f t="shared" si="14"/>
        <v>0</v>
      </c>
      <c r="G45" s="81">
        <f t="shared" si="14"/>
        <v>0</v>
      </c>
      <c r="H45" s="81">
        <f t="shared" si="14"/>
        <v>0</v>
      </c>
      <c r="I45" s="81">
        <f t="shared" si="14"/>
        <v>0</v>
      </c>
      <c r="J45" s="81">
        <f t="shared" si="14"/>
        <v>0</v>
      </c>
      <c r="K45" s="81">
        <f t="shared" si="14"/>
        <v>0</v>
      </c>
      <c r="L45" s="81">
        <f t="shared" si="14"/>
        <v>0</v>
      </c>
      <c r="M45" s="81">
        <f t="shared" si="14"/>
        <v>0</v>
      </c>
      <c r="N45" s="81">
        <f t="shared" si="14"/>
        <v>0</v>
      </c>
      <c r="O45" s="81">
        <f t="shared" si="14"/>
        <v>0</v>
      </c>
      <c r="P45" s="81">
        <f t="shared" si="14"/>
        <v>0</v>
      </c>
      <c r="Q45" s="81">
        <f t="shared" si="14"/>
        <v>0</v>
      </c>
    </row>
    <row r="46" spans="3:17" ht="14.25">
      <c r="C46" s="79">
        <f aca="true" t="shared" si="15" ref="C46:Q46">SUM(C31:C34,-C30)</f>
        <v>0</v>
      </c>
      <c r="D46" s="79">
        <f t="shared" si="15"/>
        <v>0</v>
      </c>
      <c r="E46" s="79">
        <f t="shared" si="15"/>
        <v>0</v>
      </c>
      <c r="F46" s="79">
        <f t="shared" si="15"/>
        <v>0</v>
      </c>
      <c r="G46" s="79">
        <f t="shared" si="15"/>
        <v>0</v>
      </c>
      <c r="H46" s="79">
        <f t="shared" si="15"/>
        <v>0</v>
      </c>
      <c r="I46" s="79">
        <f t="shared" si="15"/>
        <v>0</v>
      </c>
      <c r="J46" s="79">
        <f t="shared" si="15"/>
        <v>0</v>
      </c>
      <c r="K46" s="79">
        <f t="shared" si="15"/>
        <v>0</v>
      </c>
      <c r="L46" s="79">
        <f t="shared" si="15"/>
        <v>0</v>
      </c>
      <c r="M46" s="79">
        <f t="shared" si="15"/>
        <v>0</v>
      </c>
      <c r="N46" s="79">
        <f t="shared" si="15"/>
        <v>0</v>
      </c>
      <c r="O46" s="79">
        <f t="shared" si="15"/>
        <v>0</v>
      </c>
      <c r="P46" s="79">
        <f t="shared" si="15"/>
        <v>0</v>
      </c>
      <c r="Q46" s="79">
        <f t="shared" si="15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I2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47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69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82" t="s">
        <v>43</v>
      </c>
      <c r="G7" s="83" t="s">
        <v>44</v>
      </c>
      <c r="H7" s="83" t="s">
        <v>43</v>
      </c>
      <c r="I7" s="84" t="s">
        <v>44</v>
      </c>
    </row>
    <row r="8" spans="2:9" ht="19.5" customHeight="1">
      <c r="B8" s="36" t="s">
        <v>0</v>
      </c>
      <c r="C8" s="37">
        <v>351.45309</v>
      </c>
      <c r="D8" s="37">
        <v>376.59238000000005</v>
      </c>
      <c r="E8" s="37">
        <v>453.71908999999994</v>
      </c>
      <c r="F8" s="37">
        <f>+D8-C8</f>
        <v>25.139290000000074</v>
      </c>
      <c r="G8" s="37">
        <f>+E8-D8</f>
        <v>77.12670999999989</v>
      </c>
      <c r="H8" s="37">
        <f>+D8/C8*100-100</f>
        <v>7.152957454435821</v>
      </c>
      <c r="I8" s="38">
        <f>+E8/D8*100-100</f>
        <v>20.48015682101689</v>
      </c>
    </row>
    <row r="9" spans="2:9" ht="19.5" customHeight="1">
      <c r="B9" s="40" t="s">
        <v>1</v>
      </c>
      <c r="C9" s="41">
        <v>287.75926000000004</v>
      </c>
      <c r="D9" s="41">
        <v>361.41405</v>
      </c>
      <c r="E9" s="41">
        <v>430.80535</v>
      </c>
      <c r="F9" s="41">
        <f aca="true" t="shared" si="0" ref="F9:F21">+D9-C9</f>
        <v>73.65478999999993</v>
      </c>
      <c r="G9" s="41">
        <f aca="true" t="shared" si="1" ref="G9:G21">+E9-D9</f>
        <v>69.3913</v>
      </c>
      <c r="H9" s="41">
        <f aca="true" t="shared" si="2" ref="H9:I21">+D9/C9*100-100</f>
        <v>25.595975608221934</v>
      </c>
      <c r="I9" s="42">
        <f t="shared" si="2"/>
        <v>19.19994532586655</v>
      </c>
    </row>
    <row r="10" spans="2:9" ht="19.5" customHeight="1">
      <c r="B10" s="39" t="s">
        <v>2</v>
      </c>
      <c r="C10" s="37">
        <v>167.04504</v>
      </c>
      <c r="D10" s="37">
        <v>205.04743</v>
      </c>
      <c r="E10" s="37">
        <v>240.93169999999998</v>
      </c>
      <c r="F10" s="37">
        <f t="shared" si="0"/>
        <v>38.00238999999999</v>
      </c>
      <c r="G10" s="37">
        <f t="shared" si="1"/>
        <v>35.88426999999999</v>
      </c>
      <c r="H10" s="37">
        <f t="shared" si="2"/>
        <v>22.7497865246403</v>
      </c>
      <c r="I10" s="38">
        <f t="shared" si="2"/>
        <v>17.50047293935846</v>
      </c>
    </row>
    <row r="11" spans="2:9" ht="19.5" customHeight="1">
      <c r="B11" s="43" t="s">
        <v>3</v>
      </c>
      <c r="C11" s="41">
        <v>34.54448</v>
      </c>
      <c r="D11" s="41">
        <v>48.446</v>
      </c>
      <c r="E11" s="41">
        <v>58.09321</v>
      </c>
      <c r="F11" s="41">
        <f t="shared" si="0"/>
        <v>13.901519999999998</v>
      </c>
      <c r="G11" s="41">
        <f t="shared" si="1"/>
        <v>9.647210000000001</v>
      </c>
      <c r="H11" s="41">
        <f t="shared" si="2"/>
        <v>40.24237736390879</v>
      </c>
      <c r="I11" s="42">
        <f t="shared" si="2"/>
        <v>19.9133261775998</v>
      </c>
    </row>
    <row r="12" spans="2:9" ht="19.5" customHeight="1">
      <c r="B12" s="39" t="s">
        <v>4</v>
      </c>
      <c r="C12" s="37">
        <v>84.43807</v>
      </c>
      <c r="D12" s="37">
        <v>105.22493</v>
      </c>
      <c r="E12" s="37">
        <v>128.9293</v>
      </c>
      <c r="F12" s="37">
        <f t="shared" si="0"/>
        <v>20.786860000000004</v>
      </c>
      <c r="G12" s="37">
        <f t="shared" si="1"/>
        <v>23.70437000000001</v>
      </c>
      <c r="H12" s="37">
        <f t="shared" si="2"/>
        <v>24.617876746827577</v>
      </c>
      <c r="I12" s="38">
        <f t="shared" si="2"/>
        <v>22.52733263875777</v>
      </c>
    </row>
    <row r="13" spans="2:9" ht="19.5" customHeight="1">
      <c r="B13" s="43" t="s">
        <v>5</v>
      </c>
      <c r="C13" s="41">
        <v>1.73167</v>
      </c>
      <c r="D13" s="41">
        <v>2.69569</v>
      </c>
      <c r="E13" s="41">
        <v>2.85114</v>
      </c>
      <c r="F13" s="41">
        <f t="shared" si="0"/>
        <v>0.9640199999999999</v>
      </c>
      <c r="G13" s="41">
        <f t="shared" si="1"/>
        <v>0.1554500000000001</v>
      </c>
      <c r="H13" s="41">
        <f t="shared" si="2"/>
        <v>55.66996021181865</v>
      </c>
      <c r="I13" s="42">
        <f t="shared" si="2"/>
        <v>5.766612629790529</v>
      </c>
    </row>
    <row r="14" spans="2:9" ht="19.5" customHeight="1">
      <c r="B14" s="36" t="s">
        <v>6</v>
      </c>
      <c r="C14" s="37">
        <v>276.3133</v>
      </c>
      <c r="D14" s="37">
        <v>254.05406000000002</v>
      </c>
      <c r="E14" s="37">
        <v>683.72219</v>
      </c>
      <c r="F14" s="37">
        <f t="shared" si="0"/>
        <v>-22.259240000000005</v>
      </c>
      <c r="G14" s="37">
        <f t="shared" si="1"/>
        <v>429.6681299999999</v>
      </c>
      <c r="H14" s="37">
        <f t="shared" si="2"/>
        <v>-8.055797531280618</v>
      </c>
      <c r="I14" s="38">
        <f t="shared" si="2"/>
        <v>169.12468550984772</v>
      </c>
    </row>
    <row r="15" spans="2:9" ht="19.5" customHeight="1">
      <c r="B15" s="40" t="s">
        <v>7</v>
      </c>
      <c r="C15" s="41">
        <v>29.66237</v>
      </c>
      <c r="D15" s="41">
        <v>31.50828</v>
      </c>
      <c r="E15" s="41">
        <v>32.90179</v>
      </c>
      <c r="F15" s="41">
        <f t="shared" si="0"/>
        <v>1.84591</v>
      </c>
      <c r="G15" s="41">
        <f t="shared" si="1"/>
        <v>1.3935099999999991</v>
      </c>
      <c r="H15" s="41">
        <f t="shared" si="2"/>
        <v>6.223069835620024</v>
      </c>
      <c r="I15" s="42">
        <f t="shared" si="2"/>
        <v>4.422678737144636</v>
      </c>
    </row>
    <row r="16" spans="2:9" ht="19.5" customHeight="1">
      <c r="B16" s="36" t="s">
        <v>8</v>
      </c>
      <c r="C16" s="37">
        <v>107.35534999999999</v>
      </c>
      <c r="D16" s="37">
        <v>130.99211</v>
      </c>
      <c r="E16" s="37">
        <v>127.76631</v>
      </c>
      <c r="F16" s="37">
        <f t="shared" si="0"/>
        <v>23.63676000000001</v>
      </c>
      <c r="G16" s="37">
        <f t="shared" si="1"/>
        <v>-3.2257999999999925</v>
      </c>
      <c r="H16" s="37">
        <f t="shared" si="2"/>
        <v>22.0173098033773</v>
      </c>
      <c r="I16" s="38">
        <f t="shared" si="2"/>
        <v>-2.4625910675078018</v>
      </c>
    </row>
    <row r="17" spans="2:9" ht="19.5" customHeight="1">
      <c r="B17" s="40" t="s">
        <v>9</v>
      </c>
      <c r="C17" s="41">
        <v>11.49034</v>
      </c>
      <c r="D17" s="41">
        <v>12.16666</v>
      </c>
      <c r="E17" s="41">
        <v>12.444460000000001</v>
      </c>
      <c r="F17" s="41">
        <f t="shared" si="0"/>
        <v>0.6763200000000005</v>
      </c>
      <c r="G17" s="41">
        <f t="shared" si="1"/>
        <v>0.27780000000000094</v>
      </c>
      <c r="H17" s="41">
        <f t="shared" si="2"/>
        <v>5.885987707935541</v>
      </c>
      <c r="I17" s="42">
        <f t="shared" si="2"/>
        <v>2.2832889223500956</v>
      </c>
    </row>
    <row r="18" spans="2:9" ht="19.5" customHeight="1">
      <c r="B18" s="36" t="s">
        <v>32</v>
      </c>
      <c r="C18" s="37">
        <v>508.32074</v>
      </c>
      <c r="D18" s="37">
        <v>489.28385999999995</v>
      </c>
      <c r="E18" s="37">
        <v>484.61837</v>
      </c>
      <c r="F18" s="37">
        <f t="shared" si="0"/>
        <v>-19.036880000000053</v>
      </c>
      <c r="G18" s="37">
        <f t="shared" si="1"/>
        <v>-4.66548999999992</v>
      </c>
      <c r="H18" s="37">
        <f t="shared" si="2"/>
        <v>-3.745052779078037</v>
      </c>
      <c r="I18" s="38">
        <f t="shared" si="2"/>
        <v>-0.9535344166063311</v>
      </c>
    </row>
    <row r="19" spans="2:9" ht="19.5" customHeight="1">
      <c r="B19" s="40" t="s">
        <v>33</v>
      </c>
      <c r="C19" s="41">
        <v>312.67537</v>
      </c>
      <c r="D19" s="41">
        <v>392.63054999999997</v>
      </c>
      <c r="E19" s="41">
        <v>508.29071</v>
      </c>
      <c r="F19" s="41">
        <f t="shared" si="0"/>
        <v>79.95517999999998</v>
      </c>
      <c r="G19" s="41">
        <f t="shared" si="1"/>
        <v>115.66016000000002</v>
      </c>
      <c r="H19" s="41">
        <f t="shared" si="2"/>
        <v>25.571307391432853</v>
      </c>
      <c r="I19" s="42">
        <f t="shared" si="2"/>
        <v>29.45775869962233</v>
      </c>
    </row>
    <row r="20" spans="2:9" ht="19.5" customHeight="1">
      <c r="B20" s="45" t="s">
        <v>34</v>
      </c>
      <c r="C20" s="46">
        <v>82.31753818812551</v>
      </c>
      <c r="D20" s="46">
        <v>91.06648572441715</v>
      </c>
      <c r="E20" s="46">
        <v>96.16413976756014</v>
      </c>
      <c r="F20" s="46">
        <f t="shared" si="0"/>
        <v>8.748947536291638</v>
      </c>
      <c r="G20" s="46">
        <f t="shared" si="1"/>
        <v>5.097654043142995</v>
      </c>
      <c r="H20" s="46">
        <f t="shared" si="2"/>
        <v>10.628291040843706</v>
      </c>
      <c r="I20" s="47">
        <f t="shared" si="2"/>
        <v>5.597727860685623</v>
      </c>
    </row>
    <row r="21" spans="2:9" ht="19.5" customHeight="1">
      <c r="B21" s="48" t="s">
        <v>31</v>
      </c>
      <c r="C21" s="49">
        <v>1967.3473581881258</v>
      </c>
      <c r="D21" s="49">
        <v>2139.7084357244175</v>
      </c>
      <c r="E21" s="49">
        <v>2830.43240976756</v>
      </c>
      <c r="F21" s="49">
        <f t="shared" si="0"/>
        <v>172.36107753629176</v>
      </c>
      <c r="G21" s="49">
        <f t="shared" si="1"/>
        <v>690.7239740431423</v>
      </c>
      <c r="H21" s="49">
        <f t="shared" si="2"/>
        <v>8.761090247684137</v>
      </c>
      <c r="I21" s="50">
        <f t="shared" si="2"/>
        <v>32.2812193713342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</sheetData>
  <sheetProtection/>
  <mergeCells count="6">
    <mergeCell ref="B6:B7"/>
    <mergeCell ref="F6:G6"/>
    <mergeCell ref="H6:I6"/>
    <mergeCell ref="E6:E7"/>
    <mergeCell ref="D6:D7"/>
    <mergeCell ref="C6:C7"/>
  </mergeCells>
  <printOptions horizontalCentered="1" verticalCentered="1"/>
  <pageMargins left="0" right="0" top="0" bottom="0" header="0" footer="0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S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9" ht="14.25">
      <c r="B8" s="15">
        <v>2008</v>
      </c>
      <c r="C8" s="10">
        <v>0</v>
      </c>
      <c r="D8" s="10">
        <v>689.88068</v>
      </c>
      <c r="E8" s="10">
        <v>226.55378000000002</v>
      </c>
      <c r="F8" s="10">
        <v>172.91919000000001</v>
      </c>
      <c r="G8" s="10">
        <v>5.5581000000000005</v>
      </c>
      <c r="H8" s="10">
        <v>1094.91175</v>
      </c>
      <c r="I8" s="10">
        <v>686.5840700000001</v>
      </c>
      <c r="J8" s="10">
        <v>135.08691</v>
      </c>
      <c r="K8" s="10">
        <v>118.46446</v>
      </c>
      <c r="L8" s="10">
        <v>71.71005</v>
      </c>
      <c r="M8" s="10">
        <v>215.9764</v>
      </c>
      <c r="N8" s="10">
        <v>43.96351</v>
      </c>
      <c r="O8" s="16">
        <v>77.94174</v>
      </c>
      <c r="P8" s="16">
        <v>2444.63889</v>
      </c>
      <c r="Q8" s="79"/>
      <c r="R8" s="79">
        <f>SUM(H8:O8,C8,-P8)</f>
        <v>0</v>
      </c>
      <c r="S8" s="79">
        <f>SUM(D8:G8,-H8)</f>
        <v>0</v>
      </c>
    </row>
    <row r="9" spans="2:19" ht="14.25">
      <c r="B9" s="17" t="s">
        <v>20</v>
      </c>
      <c r="C9" s="8">
        <v>0</v>
      </c>
      <c r="D9" s="8">
        <v>169.67308</v>
      </c>
      <c r="E9" s="8">
        <v>50.39055</v>
      </c>
      <c r="F9" s="8">
        <v>41.82283</v>
      </c>
      <c r="G9" s="8">
        <v>1.534</v>
      </c>
      <c r="H9" s="8">
        <v>263.42046</v>
      </c>
      <c r="I9" s="8">
        <v>145.63975</v>
      </c>
      <c r="J9" s="8">
        <v>29.09279</v>
      </c>
      <c r="K9" s="8">
        <v>31.27335</v>
      </c>
      <c r="L9" s="8">
        <v>15.97246</v>
      </c>
      <c r="M9" s="8">
        <v>58.73745</v>
      </c>
      <c r="N9" s="8">
        <v>11.01757</v>
      </c>
      <c r="O9" s="18">
        <v>17.16602</v>
      </c>
      <c r="P9" s="18">
        <v>572.31985</v>
      </c>
      <c r="Q9" s="79"/>
      <c r="R9" s="79">
        <f aca="true" t="shared" si="0" ref="R9:R72">SUM(H9:O9,C9,-P9)</f>
        <v>0</v>
      </c>
      <c r="S9" s="79">
        <f aca="true" t="shared" si="1" ref="S9:S72">SUM(D9:G9,-H9)</f>
        <v>0</v>
      </c>
    </row>
    <row r="10" spans="2:19" ht="14.25">
      <c r="B10" s="17" t="s">
        <v>21</v>
      </c>
      <c r="C10" s="8">
        <v>0</v>
      </c>
      <c r="D10" s="8">
        <v>181.24472</v>
      </c>
      <c r="E10" s="8">
        <v>56.55316</v>
      </c>
      <c r="F10" s="8">
        <v>43.10275</v>
      </c>
      <c r="G10" s="8">
        <v>1.3721</v>
      </c>
      <c r="H10" s="8">
        <v>282.27272999999997</v>
      </c>
      <c r="I10" s="8">
        <v>153.33376</v>
      </c>
      <c r="J10" s="8">
        <v>39.2168</v>
      </c>
      <c r="K10" s="8">
        <v>29.5394</v>
      </c>
      <c r="L10" s="8">
        <v>17.52781</v>
      </c>
      <c r="M10" s="8">
        <v>51.222</v>
      </c>
      <c r="N10" s="8">
        <v>9.26994</v>
      </c>
      <c r="O10" s="18">
        <v>15.831809999999997</v>
      </c>
      <c r="P10" s="18">
        <v>598.21425</v>
      </c>
      <c r="Q10" s="79"/>
      <c r="R10" s="79">
        <f t="shared" si="0"/>
        <v>0</v>
      </c>
      <c r="S10" s="79">
        <f t="shared" si="1"/>
        <v>0</v>
      </c>
    </row>
    <row r="11" spans="2:19" ht="14.25">
      <c r="B11" s="17" t="s">
        <v>22</v>
      </c>
      <c r="C11" s="8">
        <v>0</v>
      </c>
      <c r="D11" s="8">
        <v>177.66375</v>
      </c>
      <c r="E11" s="8">
        <v>59.10518</v>
      </c>
      <c r="F11" s="8">
        <v>41.57813</v>
      </c>
      <c r="G11" s="8">
        <v>1.2828</v>
      </c>
      <c r="H11" s="8">
        <v>279.62986</v>
      </c>
      <c r="I11" s="8">
        <v>169.75067</v>
      </c>
      <c r="J11" s="8">
        <v>35.15491</v>
      </c>
      <c r="K11" s="8">
        <v>33.61263</v>
      </c>
      <c r="L11" s="8">
        <v>17.47752</v>
      </c>
      <c r="M11" s="8">
        <v>53.00038</v>
      </c>
      <c r="N11" s="8">
        <v>9.59823</v>
      </c>
      <c r="O11" s="18">
        <v>21.14311</v>
      </c>
      <c r="P11" s="18">
        <v>619.3673099999999</v>
      </c>
      <c r="Q11" s="79"/>
      <c r="R11" s="79">
        <f t="shared" si="0"/>
        <v>0</v>
      </c>
      <c r="S11" s="79">
        <f t="shared" si="1"/>
        <v>0</v>
      </c>
    </row>
    <row r="12" spans="2:19" ht="14.25">
      <c r="B12" s="19" t="s">
        <v>23</v>
      </c>
      <c r="C12" s="9">
        <v>0</v>
      </c>
      <c r="D12" s="9">
        <v>161.29913</v>
      </c>
      <c r="E12" s="9">
        <v>60.50489</v>
      </c>
      <c r="F12" s="9">
        <v>46.41548</v>
      </c>
      <c r="G12" s="9">
        <v>1.3692</v>
      </c>
      <c r="H12" s="9">
        <v>269.58869999999996</v>
      </c>
      <c r="I12" s="9">
        <v>217.85989</v>
      </c>
      <c r="J12" s="9">
        <v>31.62241</v>
      </c>
      <c r="K12" s="9">
        <v>24.03908</v>
      </c>
      <c r="L12" s="9">
        <v>20.73226</v>
      </c>
      <c r="M12" s="9">
        <v>53.01657</v>
      </c>
      <c r="N12" s="9">
        <v>14.077770000000001</v>
      </c>
      <c r="O12" s="20">
        <v>23.800800000000002</v>
      </c>
      <c r="P12" s="20">
        <v>654.7374799999999</v>
      </c>
      <c r="Q12" s="79"/>
      <c r="R12" s="79">
        <f t="shared" si="0"/>
        <v>0</v>
      </c>
      <c r="S12" s="79">
        <f t="shared" si="1"/>
        <v>0</v>
      </c>
    </row>
    <row r="13" spans="2:19" ht="14.25">
      <c r="B13" s="21">
        <v>2009</v>
      </c>
      <c r="C13" s="14">
        <v>0</v>
      </c>
      <c r="D13" s="14">
        <v>528.68076</v>
      </c>
      <c r="E13" s="14">
        <v>222.75544</v>
      </c>
      <c r="F13" s="14">
        <v>159.76656</v>
      </c>
      <c r="G13" s="14">
        <v>11.88134</v>
      </c>
      <c r="H13" s="14">
        <v>923.0840999999999</v>
      </c>
      <c r="I13" s="14">
        <v>603.5686000000001</v>
      </c>
      <c r="J13" s="14">
        <v>124.46303999999999</v>
      </c>
      <c r="K13" s="14">
        <v>94.54065</v>
      </c>
      <c r="L13" s="14">
        <v>85.63365</v>
      </c>
      <c r="M13" s="14">
        <v>214.58985</v>
      </c>
      <c r="N13" s="14">
        <v>64.68997999999999</v>
      </c>
      <c r="O13" s="22">
        <v>87.13534</v>
      </c>
      <c r="P13" s="22">
        <v>2197.70521</v>
      </c>
      <c r="Q13" s="79"/>
      <c r="R13" s="79">
        <f t="shared" si="0"/>
        <v>0</v>
      </c>
      <c r="S13" s="79">
        <f t="shared" si="1"/>
        <v>0</v>
      </c>
    </row>
    <row r="14" spans="2:19" ht="14.25">
      <c r="B14" s="23" t="s">
        <v>20</v>
      </c>
      <c r="C14" s="12">
        <v>0</v>
      </c>
      <c r="D14" s="12">
        <v>131.18173</v>
      </c>
      <c r="E14" s="12">
        <v>48.40839</v>
      </c>
      <c r="F14" s="12">
        <v>37.75795</v>
      </c>
      <c r="G14" s="12">
        <v>3.04995</v>
      </c>
      <c r="H14" s="12">
        <v>220.39801999999997</v>
      </c>
      <c r="I14" s="12">
        <v>115.64546</v>
      </c>
      <c r="J14" s="12">
        <v>23.91153</v>
      </c>
      <c r="K14" s="12">
        <v>24.53502</v>
      </c>
      <c r="L14" s="12">
        <v>19.07376</v>
      </c>
      <c r="M14" s="12">
        <v>40.706140000000005</v>
      </c>
      <c r="N14" s="12">
        <v>14.66761</v>
      </c>
      <c r="O14" s="24">
        <v>20.371560000000002</v>
      </c>
      <c r="P14" s="24">
        <v>479.3091</v>
      </c>
      <c r="Q14" s="79"/>
      <c r="R14" s="79">
        <f t="shared" si="0"/>
        <v>0</v>
      </c>
      <c r="S14" s="79">
        <f t="shared" si="1"/>
        <v>0</v>
      </c>
    </row>
    <row r="15" spans="2:19" ht="14.25">
      <c r="B15" s="23" t="s">
        <v>21</v>
      </c>
      <c r="C15" s="12">
        <v>0</v>
      </c>
      <c r="D15" s="12">
        <v>127.01729</v>
      </c>
      <c r="E15" s="12">
        <v>54.51104</v>
      </c>
      <c r="F15" s="12">
        <v>39.03029</v>
      </c>
      <c r="G15" s="12">
        <v>2.87434</v>
      </c>
      <c r="H15" s="12">
        <v>223.43296</v>
      </c>
      <c r="I15" s="12">
        <v>112.81997</v>
      </c>
      <c r="J15" s="12">
        <v>37.39149</v>
      </c>
      <c r="K15" s="12">
        <v>22.52048</v>
      </c>
      <c r="L15" s="12">
        <v>20.9311</v>
      </c>
      <c r="M15" s="12">
        <v>69.53595</v>
      </c>
      <c r="N15" s="12">
        <v>12.04679</v>
      </c>
      <c r="O15" s="24">
        <v>20.00593</v>
      </c>
      <c r="P15" s="24">
        <v>518.68467</v>
      </c>
      <c r="Q15" s="79"/>
      <c r="R15" s="79">
        <f t="shared" si="0"/>
        <v>0</v>
      </c>
      <c r="S15" s="79">
        <f t="shared" si="1"/>
        <v>0</v>
      </c>
    </row>
    <row r="16" spans="2:19" ht="14.25">
      <c r="B16" s="23" t="s">
        <v>22</v>
      </c>
      <c r="C16" s="12">
        <v>0</v>
      </c>
      <c r="D16" s="12">
        <v>128.94211</v>
      </c>
      <c r="E16" s="12">
        <v>56.52701</v>
      </c>
      <c r="F16" s="12">
        <v>39.31717</v>
      </c>
      <c r="G16" s="12">
        <v>2.7864</v>
      </c>
      <c r="H16" s="12">
        <v>227.57269</v>
      </c>
      <c r="I16" s="12">
        <v>189.13357</v>
      </c>
      <c r="J16" s="12">
        <v>29.43156</v>
      </c>
      <c r="K16" s="12">
        <v>23.77042</v>
      </c>
      <c r="L16" s="12">
        <v>20.87105</v>
      </c>
      <c r="M16" s="12">
        <v>51.93903</v>
      </c>
      <c r="N16" s="12">
        <v>14.098019999999998</v>
      </c>
      <c r="O16" s="24">
        <v>19.280929999999998</v>
      </c>
      <c r="P16" s="24">
        <v>576.09727</v>
      </c>
      <c r="Q16" s="79"/>
      <c r="R16" s="79">
        <f t="shared" si="0"/>
        <v>0</v>
      </c>
      <c r="S16" s="79">
        <f t="shared" si="1"/>
        <v>0</v>
      </c>
    </row>
    <row r="17" spans="2:19" ht="14.25">
      <c r="B17" s="25" t="s">
        <v>23</v>
      </c>
      <c r="C17" s="13">
        <v>0</v>
      </c>
      <c r="D17" s="13">
        <v>141.53963</v>
      </c>
      <c r="E17" s="13">
        <v>63.309</v>
      </c>
      <c r="F17" s="13">
        <v>43.66115</v>
      </c>
      <c r="G17" s="13">
        <v>3.17065</v>
      </c>
      <c r="H17" s="13">
        <v>251.68042999999997</v>
      </c>
      <c r="I17" s="13">
        <v>185.9696</v>
      </c>
      <c r="J17" s="13">
        <v>33.72846</v>
      </c>
      <c r="K17" s="13">
        <v>23.71473</v>
      </c>
      <c r="L17" s="13">
        <v>24.75774</v>
      </c>
      <c r="M17" s="13">
        <v>52.40873</v>
      </c>
      <c r="N17" s="13">
        <v>23.877560000000003</v>
      </c>
      <c r="O17" s="26">
        <v>27.47692</v>
      </c>
      <c r="P17" s="26">
        <v>623.61417</v>
      </c>
      <c r="Q17" s="79"/>
      <c r="R17" s="79">
        <f t="shared" si="0"/>
        <v>0</v>
      </c>
      <c r="S17" s="79">
        <f t="shared" si="1"/>
        <v>0</v>
      </c>
    </row>
    <row r="18" spans="2:19" ht="14.25">
      <c r="B18" s="15">
        <v>2010</v>
      </c>
      <c r="C18" s="10">
        <v>0</v>
      </c>
      <c r="D18" s="10">
        <v>611.24665</v>
      </c>
      <c r="E18" s="10">
        <v>309.44461</v>
      </c>
      <c r="F18" s="10">
        <v>169.18229</v>
      </c>
      <c r="G18" s="10">
        <v>12.548950000000001</v>
      </c>
      <c r="H18" s="10">
        <v>1102.4225000000001</v>
      </c>
      <c r="I18" s="10">
        <v>620.9597</v>
      </c>
      <c r="J18" s="10">
        <v>136.96166</v>
      </c>
      <c r="K18" s="10">
        <v>117.26473999999999</v>
      </c>
      <c r="L18" s="10">
        <v>88.63933</v>
      </c>
      <c r="M18" s="10">
        <v>223.50695</v>
      </c>
      <c r="N18" s="10">
        <v>88.52986999999999</v>
      </c>
      <c r="O18" s="16">
        <v>90.49092999999999</v>
      </c>
      <c r="P18" s="16">
        <v>2468.7756799999997</v>
      </c>
      <c r="Q18" s="79"/>
      <c r="R18" s="79">
        <f t="shared" si="0"/>
        <v>0</v>
      </c>
      <c r="S18" s="79">
        <f t="shared" si="1"/>
        <v>0</v>
      </c>
    </row>
    <row r="19" spans="2:19" ht="14.25">
      <c r="B19" s="17" t="s">
        <v>20</v>
      </c>
      <c r="C19" s="8">
        <v>0</v>
      </c>
      <c r="D19" s="8">
        <v>136.48692</v>
      </c>
      <c r="E19" s="8">
        <v>72.94258</v>
      </c>
      <c r="F19" s="8">
        <v>40.03329</v>
      </c>
      <c r="G19" s="8">
        <v>3.19211</v>
      </c>
      <c r="H19" s="8">
        <v>252.65490000000003</v>
      </c>
      <c r="I19" s="8">
        <v>129.34078</v>
      </c>
      <c r="J19" s="8">
        <v>30.53481</v>
      </c>
      <c r="K19" s="8">
        <v>27.87989</v>
      </c>
      <c r="L19" s="8">
        <v>19.74323</v>
      </c>
      <c r="M19" s="8">
        <v>100.11998</v>
      </c>
      <c r="N19" s="8">
        <v>18.621399999999998</v>
      </c>
      <c r="O19" s="18">
        <v>19.370169999999998</v>
      </c>
      <c r="P19" s="18">
        <v>598.26516</v>
      </c>
      <c r="Q19" s="79"/>
      <c r="R19" s="79">
        <f t="shared" si="0"/>
        <v>0</v>
      </c>
      <c r="S19" s="79">
        <f t="shared" si="1"/>
        <v>0</v>
      </c>
    </row>
    <row r="20" spans="2:19" ht="14.25">
      <c r="B20" s="17" t="s">
        <v>21</v>
      </c>
      <c r="C20" s="8">
        <v>0</v>
      </c>
      <c r="D20" s="8">
        <v>154.59436</v>
      </c>
      <c r="E20" s="8">
        <v>77.58531</v>
      </c>
      <c r="F20" s="8">
        <v>40.42352</v>
      </c>
      <c r="G20" s="8">
        <v>3.01703</v>
      </c>
      <c r="H20" s="8">
        <v>275.62021999999996</v>
      </c>
      <c r="I20" s="8">
        <v>133.38715</v>
      </c>
      <c r="J20" s="8">
        <v>35.20063</v>
      </c>
      <c r="K20" s="8">
        <v>28.83982</v>
      </c>
      <c r="L20" s="8">
        <v>21.66577</v>
      </c>
      <c r="M20" s="8">
        <v>54.74587</v>
      </c>
      <c r="N20" s="8">
        <v>19.01195</v>
      </c>
      <c r="O20" s="18">
        <v>19.62939</v>
      </c>
      <c r="P20" s="18">
        <v>588.1007999999999</v>
      </c>
      <c r="Q20" s="79"/>
      <c r="R20" s="79">
        <f t="shared" si="0"/>
        <v>0</v>
      </c>
      <c r="S20" s="79">
        <f t="shared" si="1"/>
        <v>0</v>
      </c>
    </row>
    <row r="21" spans="2:19" ht="14.25">
      <c r="B21" s="17" t="s">
        <v>22</v>
      </c>
      <c r="C21" s="8">
        <v>0</v>
      </c>
      <c r="D21" s="8">
        <v>159.832</v>
      </c>
      <c r="E21" s="8">
        <v>79.56514</v>
      </c>
      <c r="F21" s="8">
        <v>42.25558</v>
      </c>
      <c r="G21" s="8">
        <v>2.94522</v>
      </c>
      <c r="H21" s="8">
        <v>284.59794</v>
      </c>
      <c r="I21" s="8">
        <v>159.44603</v>
      </c>
      <c r="J21" s="8">
        <v>36.65202</v>
      </c>
      <c r="K21" s="8">
        <v>29.60836</v>
      </c>
      <c r="L21" s="8">
        <v>21.60361</v>
      </c>
      <c r="M21" s="8">
        <v>47.03725</v>
      </c>
      <c r="N21" s="8">
        <v>19.54278</v>
      </c>
      <c r="O21" s="18">
        <v>21.503189999999996</v>
      </c>
      <c r="P21" s="18">
        <v>619.99118</v>
      </c>
      <c r="Q21" s="79"/>
      <c r="R21" s="79">
        <f t="shared" si="0"/>
        <v>0</v>
      </c>
      <c r="S21" s="79">
        <f t="shared" si="1"/>
        <v>0</v>
      </c>
    </row>
    <row r="22" spans="2:19" ht="14.25">
      <c r="B22" s="19" t="s">
        <v>23</v>
      </c>
      <c r="C22" s="9">
        <v>0</v>
      </c>
      <c r="D22" s="9">
        <v>160.33337</v>
      </c>
      <c r="E22" s="9">
        <v>79.35158</v>
      </c>
      <c r="F22" s="9">
        <v>46.4699</v>
      </c>
      <c r="G22" s="9">
        <v>3.39459</v>
      </c>
      <c r="H22" s="9">
        <v>289.54944</v>
      </c>
      <c r="I22" s="9">
        <v>198.78574</v>
      </c>
      <c r="J22" s="9">
        <v>34.5742</v>
      </c>
      <c r="K22" s="9">
        <v>30.93667</v>
      </c>
      <c r="L22" s="9">
        <v>25.62672</v>
      </c>
      <c r="M22" s="9">
        <v>21.603849999999998</v>
      </c>
      <c r="N22" s="9">
        <v>31.353740000000002</v>
      </c>
      <c r="O22" s="20">
        <v>29.988179999999996</v>
      </c>
      <c r="P22" s="20">
        <v>662.41854</v>
      </c>
      <c r="Q22" s="79"/>
      <c r="R22" s="79">
        <f t="shared" si="0"/>
        <v>0</v>
      </c>
      <c r="S22" s="79">
        <f t="shared" si="1"/>
        <v>0</v>
      </c>
    </row>
    <row r="23" spans="2:19" ht="14.25">
      <c r="B23" s="21">
        <v>2011</v>
      </c>
      <c r="C23" s="14">
        <v>0</v>
      </c>
      <c r="D23" s="14">
        <v>653.30266</v>
      </c>
      <c r="E23" s="14">
        <v>325.75434</v>
      </c>
      <c r="F23" s="14">
        <v>177.9728</v>
      </c>
      <c r="G23" s="14">
        <v>11.5919</v>
      </c>
      <c r="H23" s="14">
        <v>1168.6217</v>
      </c>
      <c r="I23" s="14">
        <v>656.1219</v>
      </c>
      <c r="J23" s="14">
        <v>173.46868</v>
      </c>
      <c r="K23" s="14">
        <v>147.15713</v>
      </c>
      <c r="L23" s="14">
        <v>89.80878999999999</v>
      </c>
      <c r="M23" s="14">
        <v>261.11756999999994</v>
      </c>
      <c r="N23" s="14">
        <v>97.76989</v>
      </c>
      <c r="O23" s="22">
        <v>91.12388999999999</v>
      </c>
      <c r="P23" s="22">
        <v>2685.1895499999996</v>
      </c>
      <c r="Q23" s="79"/>
      <c r="R23" s="79">
        <f t="shared" si="0"/>
        <v>0</v>
      </c>
      <c r="S23" s="79">
        <f t="shared" si="1"/>
        <v>0</v>
      </c>
    </row>
    <row r="24" spans="2:19" ht="14.25">
      <c r="B24" s="23" t="s">
        <v>20</v>
      </c>
      <c r="C24" s="12">
        <v>0</v>
      </c>
      <c r="D24" s="12">
        <v>149.64281</v>
      </c>
      <c r="E24" s="12">
        <v>77.91937</v>
      </c>
      <c r="F24" s="12">
        <v>42.4253</v>
      </c>
      <c r="G24" s="12">
        <v>2.629</v>
      </c>
      <c r="H24" s="12">
        <v>272.61648</v>
      </c>
      <c r="I24" s="12">
        <v>148.40356</v>
      </c>
      <c r="J24" s="12">
        <v>39.6174</v>
      </c>
      <c r="K24" s="12">
        <v>36.40099</v>
      </c>
      <c r="L24" s="12">
        <v>20.00371</v>
      </c>
      <c r="M24" s="12">
        <v>54.003009999999996</v>
      </c>
      <c r="N24" s="12">
        <v>24.29102</v>
      </c>
      <c r="O24" s="24">
        <v>17.918309999999998</v>
      </c>
      <c r="P24" s="24">
        <v>613.25448</v>
      </c>
      <c r="Q24" s="79"/>
      <c r="R24" s="79">
        <f t="shared" si="0"/>
        <v>0</v>
      </c>
      <c r="S24" s="79">
        <f t="shared" si="1"/>
        <v>0</v>
      </c>
    </row>
    <row r="25" spans="2:19" ht="14.25">
      <c r="B25" s="23" t="s">
        <v>21</v>
      </c>
      <c r="C25" s="12">
        <v>0</v>
      </c>
      <c r="D25" s="12">
        <v>169.53233</v>
      </c>
      <c r="E25" s="12">
        <v>83.6187</v>
      </c>
      <c r="F25" s="12">
        <v>44.4176</v>
      </c>
      <c r="G25" s="12">
        <v>2.6893</v>
      </c>
      <c r="H25" s="12">
        <v>300.25793</v>
      </c>
      <c r="I25" s="12">
        <v>155.3378</v>
      </c>
      <c r="J25" s="12">
        <v>49.09351</v>
      </c>
      <c r="K25" s="12">
        <v>35.46607</v>
      </c>
      <c r="L25" s="12">
        <v>21.95161</v>
      </c>
      <c r="M25" s="12">
        <v>75.55084</v>
      </c>
      <c r="N25" s="12">
        <v>24.782510000000002</v>
      </c>
      <c r="O25" s="24">
        <v>18.92996</v>
      </c>
      <c r="P25" s="24">
        <v>681.37023</v>
      </c>
      <c r="Q25" s="79"/>
      <c r="R25" s="79">
        <f t="shared" si="0"/>
        <v>0</v>
      </c>
      <c r="S25" s="79">
        <f t="shared" si="1"/>
        <v>0</v>
      </c>
    </row>
    <row r="26" spans="2:19" ht="14.25">
      <c r="B26" s="23" t="s">
        <v>22</v>
      </c>
      <c r="C26" s="12">
        <v>0</v>
      </c>
      <c r="D26" s="12">
        <v>169.49325</v>
      </c>
      <c r="E26" s="12">
        <v>80.66057</v>
      </c>
      <c r="F26" s="12">
        <v>44.05106</v>
      </c>
      <c r="G26" s="12">
        <v>2.9583</v>
      </c>
      <c r="H26" s="12">
        <v>297.16318</v>
      </c>
      <c r="I26" s="12">
        <v>155.72804</v>
      </c>
      <c r="J26" s="12">
        <v>37.9052</v>
      </c>
      <c r="K26" s="12">
        <v>37.28939</v>
      </c>
      <c r="L26" s="12">
        <v>21.88864</v>
      </c>
      <c r="M26" s="12">
        <v>76.18486</v>
      </c>
      <c r="N26" s="12">
        <v>22.49196</v>
      </c>
      <c r="O26" s="24">
        <v>21.11902</v>
      </c>
      <c r="P26" s="24">
        <v>669.7702899999998</v>
      </c>
      <c r="Q26" s="79"/>
      <c r="R26" s="79">
        <f t="shared" si="0"/>
        <v>0</v>
      </c>
      <c r="S26" s="79">
        <f t="shared" si="1"/>
        <v>0</v>
      </c>
    </row>
    <row r="27" spans="2:19" ht="14.25">
      <c r="B27" s="25" t="s">
        <v>23</v>
      </c>
      <c r="C27" s="13">
        <v>0</v>
      </c>
      <c r="D27" s="13">
        <v>164.63427</v>
      </c>
      <c r="E27" s="13">
        <v>83.5557</v>
      </c>
      <c r="F27" s="13">
        <v>47.07884</v>
      </c>
      <c r="G27" s="13">
        <v>3.3153</v>
      </c>
      <c r="H27" s="13">
        <v>298.58410999999995</v>
      </c>
      <c r="I27" s="13">
        <v>196.6525</v>
      </c>
      <c r="J27" s="13">
        <v>46.85257</v>
      </c>
      <c r="K27" s="13">
        <v>38.00068</v>
      </c>
      <c r="L27" s="13">
        <v>25.96483</v>
      </c>
      <c r="M27" s="13">
        <v>55.378859999999996</v>
      </c>
      <c r="N27" s="13">
        <v>26.2044</v>
      </c>
      <c r="O27" s="26">
        <v>33.1566</v>
      </c>
      <c r="P27" s="26">
        <v>720.79455</v>
      </c>
      <c r="Q27" s="79"/>
      <c r="R27" s="79">
        <f t="shared" si="0"/>
        <v>0</v>
      </c>
      <c r="S27" s="79">
        <f t="shared" si="1"/>
        <v>0</v>
      </c>
    </row>
    <row r="28" spans="2:19" ht="14.25">
      <c r="B28" s="15">
        <v>2012</v>
      </c>
      <c r="C28" s="10">
        <v>0</v>
      </c>
      <c r="D28" s="10">
        <v>689.73963</v>
      </c>
      <c r="E28" s="10">
        <v>311.88874</v>
      </c>
      <c r="F28" s="10">
        <v>180.78906999999998</v>
      </c>
      <c r="G28" s="10">
        <v>9.2048</v>
      </c>
      <c r="H28" s="10">
        <v>1191.6222400000001</v>
      </c>
      <c r="I28" s="10">
        <v>711.8272</v>
      </c>
      <c r="J28" s="10">
        <v>197.21453000000002</v>
      </c>
      <c r="K28" s="10">
        <v>219.77236999999997</v>
      </c>
      <c r="L28" s="10">
        <v>93.74253</v>
      </c>
      <c r="M28" s="10">
        <v>240.15077000000002</v>
      </c>
      <c r="N28" s="10">
        <v>124.28152</v>
      </c>
      <c r="O28" s="16">
        <v>93.42942000000001</v>
      </c>
      <c r="P28" s="16">
        <v>2872.0405800000003</v>
      </c>
      <c r="Q28" s="79"/>
      <c r="R28" s="79">
        <f t="shared" si="0"/>
        <v>0</v>
      </c>
      <c r="S28" s="79">
        <f t="shared" si="1"/>
        <v>0</v>
      </c>
    </row>
    <row r="29" spans="2:19" ht="14.25">
      <c r="B29" s="17" t="s">
        <v>20</v>
      </c>
      <c r="C29" s="8">
        <v>0</v>
      </c>
      <c r="D29" s="8">
        <v>170.41163</v>
      </c>
      <c r="E29" s="8">
        <v>75.0801</v>
      </c>
      <c r="F29" s="8">
        <v>44.21714</v>
      </c>
      <c r="G29" s="8">
        <v>2.3196</v>
      </c>
      <c r="H29" s="8">
        <v>292.02847</v>
      </c>
      <c r="I29" s="8">
        <v>159.80352</v>
      </c>
      <c r="J29" s="8">
        <v>52.21143</v>
      </c>
      <c r="K29" s="8">
        <v>37.83011</v>
      </c>
      <c r="L29" s="8">
        <v>20.8799</v>
      </c>
      <c r="M29" s="8">
        <v>37.64881</v>
      </c>
      <c r="N29" s="8">
        <v>30.44758</v>
      </c>
      <c r="O29" s="18">
        <v>16.767020000000002</v>
      </c>
      <c r="P29" s="18">
        <v>647.6168400000001</v>
      </c>
      <c r="Q29" s="79"/>
      <c r="R29" s="79">
        <f t="shared" si="0"/>
        <v>0</v>
      </c>
      <c r="S29" s="79">
        <f t="shared" si="1"/>
        <v>0</v>
      </c>
    </row>
    <row r="30" spans="2:19" ht="14.25">
      <c r="B30" s="17" t="s">
        <v>21</v>
      </c>
      <c r="C30" s="8">
        <v>0</v>
      </c>
      <c r="D30" s="8">
        <v>174.91465</v>
      </c>
      <c r="E30" s="8">
        <v>81.0762</v>
      </c>
      <c r="F30" s="8">
        <v>47.02316</v>
      </c>
      <c r="G30" s="8">
        <v>1.9406</v>
      </c>
      <c r="H30" s="8">
        <v>304.95461</v>
      </c>
      <c r="I30" s="8">
        <v>167.43361</v>
      </c>
      <c r="J30" s="8">
        <v>51.48385</v>
      </c>
      <c r="K30" s="8">
        <v>40.93132</v>
      </c>
      <c r="L30" s="8">
        <v>22.91312</v>
      </c>
      <c r="M30" s="8">
        <v>63.18246</v>
      </c>
      <c r="N30" s="8">
        <v>30.41905</v>
      </c>
      <c r="O30" s="18">
        <v>22.74767</v>
      </c>
      <c r="P30" s="18">
        <v>704.06569</v>
      </c>
      <c r="Q30" s="79"/>
      <c r="R30" s="79">
        <f t="shared" si="0"/>
        <v>0</v>
      </c>
      <c r="S30" s="79">
        <f t="shared" si="1"/>
        <v>0</v>
      </c>
    </row>
    <row r="31" spans="2:19" ht="14.25">
      <c r="B31" s="17" t="s">
        <v>22</v>
      </c>
      <c r="C31" s="8">
        <v>0</v>
      </c>
      <c r="D31" s="8">
        <v>168.76403</v>
      </c>
      <c r="E31" s="8">
        <v>77.54566</v>
      </c>
      <c r="F31" s="8">
        <v>42.47088</v>
      </c>
      <c r="G31" s="8">
        <v>2.1334</v>
      </c>
      <c r="H31" s="8">
        <v>290.91397</v>
      </c>
      <c r="I31" s="8">
        <v>162.70116</v>
      </c>
      <c r="J31" s="8">
        <v>44.53961</v>
      </c>
      <c r="K31" s="8">
        <v>44.96874</v>
      </c>
      <c r="L31" s="8">
        <v>22.84739</v>
      </c>
      <c r="M31" s="8">
        <v>72.08092</v>
      </c>
      <c r="N31" s="8">
        <v>27.94365</v>
      </c>
      <c r="O31" s="18">
        <v>24.339750000000002</v>
      </c>
      <c r="P31" s="18">
        <v>690.33519</v>
      </c>
      <c r="Q31" s="79"/>
      <c r="R31" s="79">
        <f t="shared" si="0"/>
        <v>0</v>
      </c>
      <c r="S31" s="79">
        <f t="shared" si="1"/>
        <v>0</v>
      </c>
    </row>
    <row r="32" spans="2:19" ht="14.25">
      <c r="B32" s="19" t="s">
        <v>23</v>
      </c>
      <c r="C32" s="9">
        <v>0</v>
      </c>
      <c r="D32" s="9">
        <v>175.64932</v>
      </c>
      <c r="E32" s="9">
        <v>78.18678</v>
      </c>
      <c r="F32" s="9">
        <v>47.07789</v>
      </c>
      <c r="G32" s="9">
        <v>2.8112</v>
      </c>
      <c r="H32" s="9">
        <v>303.72519</v>
      </c>
      <c r="I32" s="9">
        <v>221.88891</v>
      </c>
      <c r="J32" s="9">
        <v>48.97964</v>
      </c>
      <c r="K32" s="9">
        <v>96.0422</v>
      </c>
      <c r="L32" s="9">
        <v>27.10212</v>
      </c>
      <c r="M32" s="9">
        <v>67.23858</v>
      </c>
      <c r="N32" s="9">
        <v>35.47124</v>
      </c>
      <c r="O32" s="20">
        <v>29.57498</v>
      </c>
      <c r="P32" s="20">
        <v>830.0228599999999</v>
      </c>
      <c r="Q32" s="79"/>
      <c r="R32" s="79">
        <f t="shared" si="0"/>
        <v>0</v>
      </c>
      <c r="S32" s="79">
        <f t="shared" si="1"/>
        <v>0</v>
      </c>
    </row>
    <row r="33" spans="2:19" ht="14.25">
      <c r="B33" s="21">
        <v>2013</v>
      </c>
      <c r="C33" s="14">
        <v>0</v>
      </c>
      <c r="D33" s="14">
        <v>675.09763</v>
      </c>
      <c r="E33" s="14">
        <v>335.07409</v>
      </c>
      <c r="F33" s="14">
        <v>201.46447</v>
      </c>
      <c r="G33" s="14">
        <v>11.807660000000002</v>
      </c>
      <c r="H33" s="14">
        <v>1223.4438499999999</v>
      </c>
      <c r="I33" s="14">
        <v>767.8970982000001</v>
      </c>
      <c r="J33" s="14">
        <v>245.16753</v>
      </c>
      <c r="K33" s="14">
        <v>164.75920576000001</v>
      </c>
      <c r="L33" s="14">
        <v>104.190635</v>
      </c>
      <c r="M33" s="14">
        <v>258.13350035999997</v>
      </c>
      <c r="N33" s="14">
        <v>95.54865661</v>
      </c>
      <c r="O33" s="22">
        <v>103.8317275985371</v>
      </c>
      <c r="P33" s="22">
        <v>2962.9722035285367</v>
      </c>
      <c r="Q33" s="79"/>
      <c r="R33" s="79">
        <f t="shared" si="0"/>
        <v>0</v>
      </c>
      <c r="S33" s="79">
        <f t="shared" si="1"/>
        <v>0</v>
      </c>
    </row>
    <row r="34" spans="2:19" ht="14.25">
      <c r="B34" s="23" t="s">
        <v>20</v>
      </c>
      <c r="C34" s="12">
        <v>0</v>
      </c>
      <c r="D34" s="12">
        <v>159.2312</v>
      </c>
      <c r="E34" s="12">
        <v>74.50964</v>
      </c>
      <c r="F34" s="12">
        <v>45.81534</v>
      </c>
      <c r="G34" s="12">
        <v>2.85055</v>
      </c>
      <c r="H34" s="12">
        <v>282.40673</v>
      </c>
      <c r="I34" s="12">
        <v>174.28491424</v>
      </c>
      <c r="J34" s="12">
        <v>57.40474</v>
      </c>
      <c r="K34" s="12">
        <v>36.05579012</v>
      </c>
      <c r="L34" s="12">
        <v>22.31328152</v>
      </c>
      <c r="M34" s="12">
        <v>65.90660466</v>
      </c>
      <c r="N34" s="12">
        <v>21.50104599</v>
      </c>
      <c r="O34" s="24">
        <v>22.216427936548012</v>
      </c>
      <c r="P34" s="24">
        <v>682.0895344665479</v>
      </c>
      <c r="Q34" s="79"/>
      <c r="R34" s="79">
        <f t="shared" si="0"/>
        <v>0</v>
      </c>
      <c r="S34" s="79">
        <f t="shared" si="1"/>
        <v>0</v>
      </c>
    </row>
    <row r="35" spans="2:19" ht="14.25">
      <c r="B35" s="23" t="s">
        <v>21</v>
      </c>
      <c r="C35" s="12">
        <v>0</v>
      </c>
      <c r="D35" s="12">
        <v>176.44283</v>
      </c>
      <c r="E35" s="12">
        <v>84.16348</v>
      </c>
      <c r="F35" s="12">
        <v>50.62775</v>
      </c>
      <c r="G35" s="12">
        <v>2.93833</v>
      </c>
      <c r="H35" s="12">
        <v>314.17239</v>
      </c>
      <c r="I35" s="12">
        <v>175.04860137</v>
      </c>
      <c r="J35" s="12">
        <v>67.58921</v>
      </c>
      <c r="K35" s="12">
        <v>36.42270354</v>
      </c>
      <c r="L35" s="12">
        <v>25.20413471</v>
      </c>
      <c r="M35" s="12">
        <v>61.2365877</v>
      </c>
      <c r="N35" s="12">
        <v>23.86592769</v>
      </c>
      <c r="O35" s="24">
        <v>22.907739645215596</v>
      </c>
      <c r="P35" s="24">
        <v>726.4472946552155</v>
      </c>
      <c r="Q35" s="79"/>
      <c r="R35" s="79">
        <f t="shared" si="0"/>
        <v>0</v>
      </c>
      <c r="S35" s="79">
        <f t="shared" si="1"/>
        <v>0</v>
      </c>
    </row>
    <row r="36" spans="2:19" ht="14.25">
      <c r="B36" s="23" t="s">
        <v>22</v>
      </c>
      <c r="C36" s="12">
        <v>0</v>
      </c>
      <c r="D36" s="12">
        <v>172.13286</v>
      </c>
      <c r="E36" s="12">
        <v>86.468</v>
      </c>
      <c r="F36" s="12">
        <v>52.53972</v>
      </c>
      <c r="G36" s="12">
        <v>3.04409</v>
      </c>
      <c r="H36" s="12">
        <v>314.18467</v>
      </c>
      <c r="I36" s="12">
        <v>177.40577704</v>
      </c>
      <c r="J36" s="12">
        <v>58.08488</v>
      </c>
      <c r="K36" s="12">
        <v>35.71066346</v>
      </c>
      <c r="L36" s="12">
        <v>23.5371388</v>
      </c>
      <c r="M36" s="12">
        <v>62.28499729</v>
      </c>
      <c r="N36" s="12">
        <v>26.51201562</v>
      </c>
      <c r="O36" s="24">
        <v>28.48882707733628</v>
      </c>
      <c r="P36" s="24">
        <v>726.2089692873362</v>
      </c>
      <c r="Q36" s="79"/>
      <c r="R36" s="79">
        <f t="shared" si="0"/>
        <v>0</v>
      </c>
      <c r="S36" s="79">
        <f t="shared" si="1"/>
        <v>0</v>
      </c>
    </row>
    <row r="37" spans="2:19" ht="14.25">
      <c r="B37" s="25" t="s">
        <v>23</v>
      </c>
      <c r="C37" s="13">
        <v>0</v>
      </c>
      <c r="D37" s="13">
        <v>167.29074</v>
      </c>
      <c r="E37" s="13">
        <v>89.93297</v>
      </c>
      <c r="F37" s="13">
        <v>52.48166</v>
      </c>
      <c r="G37" s="13">
        <v>2.97469</v>
      </c>
      <c r="H37" s="13">
        <v>312.68005999999997</v>
      </c>
      <c r="I37" s="13">
        <v>241.15780555</v>
      </c>
      <c r="J37" s="13">
        <v>62.0887</v>
      </c>
      <c r="K37" s="13">
        <v>56.57004864</v>
      </c>
      <c r="L37" s="13">
        <v>33.13607997</v>
      </c>
      <c r="M37" s="13">
        <v>68.70531070999999</v>
      </c>
      <c r="N37" s="13">
        <v>23.66966731</v>
      </c>
      <c r="O37" s="26">
        <v>30.21873293943721</v>
      </c>
      <c r="P37" s="26">
        <v>828.2264051194371</v>
      </c>
      <c r="Q37" s="79"/>
      <c r="R37" s="79">
        <f t="shared" si="0"/>
        <v>0</v>
      </c>
      <c r="S37" s="79">
        <f t="shared" si="1"/>
        <v>0</v>
      </c>
    </row>
    <row r="38" spans="2:19" ht="14.25">
      <c r="B38" s="15">
        <v>2014</v>
      </c>
      <c r="C38" s="10">
        <v>0</v>
      </c>
      <c r="D38" s="10">
        <v>690.9050500000001</v>
      </c>
      <c r="E38" s="10">
        <v>359.64769</v>
      </c>
      <c r="F38" s="10">
        <v>209.54467</v>
      </c>
      <c r="G38" s="10">
        <v>15.956230000000001</v>
      </c>
      <c r="H38" s="10">
        <v>1276.05364</v>
      </c>
      <c r="I38" s="10">
        <v>782.13374</v>
      </c>
      <c r="J38" s="10">
        <v>251.24641</v>
      </c>
      <c r="K38" s="10">
        <v>196.30257</v>
      </c>
      <c r="L38" s="10">
        <v>134.84156000000002</v>
      </c>
      <c r="M38" s="10">
        <v>258.44338</v>
      </c>
      <c r="N38" s="10">
        <v>115.12164000000001</v>
      </c>
      <c r="O38" s="16">
        <v>108.33330759388122</v>
      </c>
      <c r="P38" s="16">
        <v>3122.4762475938815</v>
      </c>
      <c r="Q38" s="79"/>
      <c r="R38" s="79">
        <f t="shared" si="0"/>
        <v>0</v>
      </c>
      <c r="S38" s="79">
        <f t="shared" si="1"/>
        <v>0</v>
      </c>
    </row>
    <row r="39" spans="2:19" ht="14.25">
      <c r="B39" s="17" t="s">
        <v>20</v>
      </c>
      <c r="C39" s="8">
        <v>0</v>
      </c>
      <c r="D39" s="8">
        <v>162.97291</v>
      </c>
      <c r="E39" s="8">
        <v>80.42849</v>
      </c>
      <c r="F39" s="8">
        <v>47.5997</v>
      </c>
      <c r="G39" s="8">
        <v>3.91303</v>
      </c>
      <c r="H39" s="8">
        <v>294.91413</v>
      </c>
      <c r="I39" s="8">
        <v>165.6736</v>
      </c>
      <c r="J39" s="8">
        <v>55.78201</v>
      </c>
      <c r="K39" s="8">
        <v>63.73873</v>
      </c>
      <c r="L39" s="8">
        <v>30.72065</v>
      </c>
      <c r="M39" s="8">
        <v>56.66216</v>
      </c>
      <c r="N39" s="8">
        <v>30.18793</v>
      </c>
      <c r="O39" s="18">
        <v>21.970087456604382</v>
      </c>
      <c r="P39" s="18">
        <v>719.6492974566044</v>
      </c>
      <c r="Q39" s="79"/>
      <c r="R39" s="79">
        <f t="shared" si="0"/>
        <v>0</v>
      </c>
      <c r="S39" s="79">
        <f t="shared" si="1"/>
        <v>0</v>
      </c>
    </row>
    <row r="40" spans="2:19" ht="14.25">
      <c r="B40" s="17" t="s">
        <v>21</v>
      </c>
      <c r="C40" s="8">
        <v>0</v>
      </c>
      <c r="D40" s="8">
        <v>170.97899</v>
      </c>
      <c r="E40" s="8">
        <v>88.81477</v>
      </c>
      <c r="F40" s="8">
        <v>51.49437</v>
      </c>
      <c r="G40" s="8">
        <v>4.56096</v>
      </c>
      <c r="H40" s="8">
        <v>315.84909000000005</v>
      </c>
      <c r="I40" s="8">
        <v>193.06569</v>
      </c>
      <c r="J40" s="8">
        <v>69.81214</v>
      </c>
      <c r="K40" s="8">
        <v>44.94067</v>
      </c>
      <c r="L40" s="8">
        <v>33.98622</v>
      </c>
      <c r="M40" s="8">
        <v>65.18764</v>
      </c>
      <c r="N40" s="8">
        <v>30.199270000000002</v>
      </c>
      <c r="O40" s="18">
        <v>27.474729997597013</v>
      </c>
      <c r="P40" s="18">
        <v>780.515449997597</v>
      </c>
      <c r="Q40" s="79"/>
      <c r="R40" s="79">
        <f t="shared" si="0"/>
        <v>0</v>
      </c>
      <c r="S40" s="79">
        <f t="shared" si="1"/>
        <v>0</v>
      </c>
    </row>
    <row r="41" spans="2:19" ht="14.25">
      <c r="B41" s="17" t="s">
        <v>22</v>
      </c>
      <c r="C41" s="8">
        <v>0</v>
      </c>
      <c r="D41" s="8">
        <v>173.78444</v>
      </c>
      <c r="E41" s="8">
        <v>92.32842</v>
      </c>
      <c r="F41" s="8">
        <v>55.79349</v>
      </c>
      <c r="G41" s="8">
        <v>4.46251</v>
      </c>
      <c r="H41" s="8">
        <v>326.36886</v>
      </c>
      <c r="I41" s="8">
        <v>217.45971</v>
      </c>
      <c r="J41" s="8">
        <v>63.73995</v>
      </c>
      <c r="K41" s="8">
        <v>42.19234</v>
      </c>
      <c r="L41" s="8">
        <v>35.4587</v>
      </c>
      <c r="M41" s="8">
        <v>67.58178</v>
      </c>
      <c r="N41" s="8">
        <v>29.607200000000002</v>
      </c>
      <c r="O41" s="18">
        <v>26.65991603333353</v>
      </c>
      <c r="P41" s="18">
        <v>809.0684560333336</v>
      </c>
      <c r="Q41" s="79"/>
      <c r="R41" s="79">
        <f t="shared" si="0"/>
        <v>0</v>
      </c>
      <c r="S41" s="79">
        <f t="shared" si="1"/>
        <v>0</v>
      </c>
    </row>
    <row r="42" spans="2:19" ht="14.25">
      <c r="B42" s="19" t="s">
        <v>23</v>
      </c>
      <c r="C42" s="9">
        <v>0</v>
      </c>
      <c r="D42" s="9">
        <v>183.16871</v>
      </c>
      <c r="E42" s="9">
        <v>98.07601</v>
      </c>
      <c r="F42" s="9">
        <v>54.65711</v>
      </c>
      <c r="G42" s="9">
        <v>3.01973</v>
      </c>
      <c r="H42" s="9">
        <v>338.92156</v>
      </c>
      <c r="I42" s="9">
        <v>205.93474</v>
      </c>
      <c r="J42" s="9">
        <v>61.91231</v>
      </c>
      <c r="K42" s="9">
        <v>45.43083</v>
      </c>
      <c r="L42" s="9">
        <v>34.67599</v>
      </c>
      <c r="M42" s="9">
        <v>69.0118</v>
      </c>
      <c r="N42" s="9">
        <v>25.12724</v>
      </c>
      <c r="O42" s="20">
        <v>32.228574106346294</v>
      </c>
      <c r="P42" s="20">
        <v>813.2430441063464</v>
      </c>
      <c r="Q42" s="79"/>
      <c r="R42" s="79">
        <f t="shared" si="0"/>
        <v>0</v>
      </c>
      <c r="S42" s="79">
        <f t="shared" si="1"/>
        <v>0</v>
      </c>
    </row>
    <row r="43" spans="2:19" ht="14.25">
      <c r="B43" s="21">
        <v>2015</v>
      </c>
      <c r="C43" s="14">
        <v>0</v>
      </c>
      <c r="D43" s="14">
        <v>704.8010011499999</v>
      </c>
      <c r="E43" s="14">
        <v>368.74398279999997</v>
      </c>
      <c r="F43" s="14">
        <v>224.08594042000001</v>
      </c>
      <c r="G43" s="14">
        <v>13.88840997</v>
      </c>
      <c r="H43" s="14">
        <v>1311.5193343400001</v>
      </c>
      <c r="I43" s="14">
        <v>754.14201799</v>
      </c>
      <c r="J43" s="14">
        <v>251.66173917999998</v>
      </c>
      <c r="K43" s="14">
        <v>166.89947918</v>
      </c>
      <c r="L43" s="14">
        <v>153.05857898</v>
      </c>
      <c r="M43" s="14">
        <v>278.05488827</v>
      </c>
      <c r="N43" s="14">
        <v>133.87389073</v>
      </c>
      <c r="O43" s="22">
        <v>112.66738034426267</v>
      </c>
      <c r="P43" s="22">
        <v>3161.877309014263</v>
      </c>
      <c r="Q43" s="79"/>
      <c r="R43" s="79">
        <f t="shared" si="0"/>
        <v>0</v>
      </c>
      <c r="S43" s="79">
        <f t="shared" si="1"/>
        <v>0</v>
      </c>
    </row>
    <row r="44" spans="2:19" ht="14.25">
      <c r="B44" s="23" t="s">
        <v>20</v>
      </c>
      <c r="C44" s="12">
        <v>0</v>
      </c>
      <c r="D44" s="12">
        <v>162.11096259</v>
      </c>
      <c r="E44" s="12">
        <v>83.09376116</v>
      </c>
      <c r="F44" s="12">
        <v>48.67994648</v>
      </c>
      <c r="G44" s="12">
        <v>3.59551818</v>
      </c>
      <c r="H44" s="12">
        <v>297.48018841000004</v>
      </c>
      <c r="I44" s="12">
        <v>172.23685819</v>
      </c>
      <c r="J44" s="12">
        <v>55.59870038</v>
      </c>
      <c r="K44" s="12">
        <v>39.76439264</v>
      </c>
      <c r="L44" s="12">
        <v>30.74936265</v>
      </c>
      <c r="M44" s="12">
        <v>61.07497441</v>
      </c>
      <c r="N44" s="12">
        <v>34.77018176</v>
      </c>
      <c r="O44" s="24">
        <v>22.235775538160667</v>
      </c>
      <c r="P44" s="24">
        <v>713.9104339781605</v>
      </c>
      <c r="Q44" s="79"/>
      <c r="R44" s="79">
        <f t="shared" si="0"/>
        <v>0</v>
      </c>
      <c r="S44" s="79">
        <f t="shared" si="1"/>
        <v>0</v>
      </c>
    </row>
    <row r="45" spans="2:19" ht="14.25">
      <c r="B45" s="23" t="s">
        <v>21</v>
      </c>
      <c r="C45" s="12">
        <v>0</v>
      </c>
      <c r="D45" s="12">
        <v>179.22159789</v>
      </c>
      <c r="E45" s="12">
        <v>90.73474393</v>
      </c>
      <c r="F45" s="12">
        <v>54.45806402</v>
      </c>
      <c r="G45" s="12">
        <v>3.42898991</v>
      </c>
      <c r="H45" s="12">
        <v>327.84339574999996</v>
      </c>
      <c r="I45" s="12">
        <v>187.18128964</v>
      </c>
      <c r="J45" s="12">
        <v>64.53849196</v>
      </c>
      <c r="K45" s="12">
        <v>41.22896879</v>
      </c>
      <c r="L45" s="12">
        <v>36.72018033</v>
      </c>
      <c r="M45" s="12">
        <v>63.0065094</v>
      </c>
      <c r="N45" s="12">
        <v>35.51021081</v>
      </c>
      <c r="O45" s="24">
        <v>26.670367578161326</v>
      </c>
      <c r="P45" s="24">
        <v>782.6994142581611</v>
      </c>
      <c r="Q45" s="79"/>
      <c r="R45" s="79">
        <f t="shared" si="0"/>
        <v>0</v>
      </c>
      <c r="S45" s="79">
        <f t="shared" si="1"/>
        <v>0</v>
      </c>
    </row>
    <row r="46" spans="2:19" ht="14.25">
      <c r="B46" s="23" t="s">
        <v>22</v>
      </c>
      <c r="C46" s="12">
        <v>0</v>
      </c>
      <c r="D46" s="12">
        <v>183.99884028</v>
      </c>
      <c r="E46" s="12">
        <v>94.74659498</v>
      </c>
      <c r="F46" s="12">
        <v>59.30144938</v>
      </c>
      <c r="G46" s="12">
        <v>3.55157651</v>
      </c>
      <c r="H46" s="12">
        <v>341.59846115000005</v>
      </c>
      <c r="I46" s="12">
        <v>207.90093417</v>
      </c>
      <c r="J46" s="12">
        <v>68.64511306</v>
      </c>
      <c r="K46" s="12">
        <v>41.98968444</v>
      </c>
      <c r="L46" s="12">
        <v>34.19775366</v>
      </c>
      <c r="M46" s="12">
        <v>64.58484318</v>
      </c>
      <c r="N46" s="12">
        <v>32.46304224</v>
      </c>
      <c r="O46" s="24">
        <v>28.152188348466872</v>
      </c>
      <c r="P46" s="24">
        <v>819.532020248467</v>
      </c>
      <c r="Q46" s="79"/>
      <c r="R46" s="79">
        <f t="shared" si="0"/>
        <v>0</v>
      </c>
      <c r="S46" s="79">
        <f t="shared" si="1"/>
        <v>0</v>
      </c>
    </row>
    <row r="47" spans="2:19" ht="14.25">
      <c r="B47" s="25" t="s">
        <v>23</v>
      </c>
      <c r="C47" s="13">
        <v>0</v>
      </c>
      <c r="D47" s="13">
        <v>179.46960039</v>
      </c>
      <c r="E47" s="13">
        <v>100.16888273</v>
      </c>
      <c r="F47" s="13">
        <v>61.64648054</v>
      </c>
      <c r="G47" s="13">
        <v>3.31232537</v>
      </c>
      <c r="H47" s="13">
        <v>344.59728903</v>
      </c>
      <c r="I47" s="13">
        <v>186.82293599</v>
      </c>
      <c r="J47" s="13">
        <v>62.87943378</v>
      </c>
      <c r="K47" s="13">
        <v>43.91643331</v>
      </c>
      <c r="L47" s="13">
        <v>51.39128234</v>
      </c>
      <c r="M47" s="13">
        <v>89.38856127999999</v>
      </c>
      <c r="N47" s="13">
        <v>31.130455920000003</v>
      </c>
      <c r="O47" s="26">
        <v>35.609048879473804</v>
      </c>
      <c r="P47" s="26">
        <v>845.7354405294737</v>
      </c>
      <c r="Q47" s="79"/>
      <c r="R47" s="79">
        <f t="shared" si="0"/>
        <v>0</v>
      </c>
      <c r="S47" s="79">
        <f t="shared" si="1"/>
        <v>0</v>
      </c>
    </row>
    <row r="48" spans="2:19" ht="14.25">
      <c r="B48" s="15">
        <v>2016</v>
      </c>
      <c r="C48" s="10">
        <v>0</v>
      </c>
      <c r="D48" s="10">
        <v>717.50311</v>
      </c>
      <c r="E48" s="10">
        <v>384.89378</v>
      </c>
      <c r="F48" s="10">
        <v>247.72338000000002</v>
      </c>
      <c r="G48" s="10">
        <v>11.538140000000002</v>
      </c>
      <c r="H48" s="10">
        <v>1361.6584099999998</v>
      </c>
      <c r="I48" s="10">
        <v>753.81724</v>
      </c>
      <c r="J48" s="10">
        <v>236.81824999999998</v>
      </c>
      <c r="K48" s="10">
        <v>176.62793</v>
      </c>
      <c r="L48" s="10">
        <v>170.38378999999998</v>
      </c>
      <c r="M48" s="10">
        <v>281.07967</v>
      </c>
      <c r="N48" s="10">
        <v>102.91201999999998</v>
      </c>
      <c r="O48" s="16">
        <v>108.58577771</v>
      </c>
      <c r="P48" s="16">
        <v>3191.88308771</v>
      </c>
      <c r="Q48" s="79"/>
      <c r="R48" s="79">
        <f t="shared" si="0"/>
        <v>0</v>
      </c>
      <c r="S48" s="79">
        <f t="shared" si="1"/>
        <v>0</v>
      </c>
    </row>
    <row r="49" spans="2:19" ht="14.25">
      <c r="B49" s="17" t="s">
        <v>20</v>
      </c>
      <c r="C49" s="8">
        <v>0</v>
      </c>
      <c r="D49" s="8">
        <v>169.5551</v>
      </c>
      <c r="E49" s="8">
        <v>84.30216</v>
      </c>
      <c r="F49" s="8">
        <v>57.12066</v>
      </c>
      <c r="G49" s="8">
        <v>1.99857</v>
      </c>
      <c r="H49" s="8">
        <v>312.97648999999996</v>
      </c>
      <c r="I49" s="8">
        <v>188.44078</v>
      </c>
      <c r="J49" s="8">
        <v>54.85651</v>
      </c>
      <c r="K49" s="8">
        <v>43.99221</v>
      </c>
      <c r="L49" s="8">
        <v>41.87131</v>
      </c>
      <c r="M49" s="8">
        <v>60.94276</v>
      </c>
      <c r="N49" s="8">
        <v>25.26833</v>
      </c>
      <c r="O49" s="18">
        <v>21.298893920162346</v>
      </c>
      <c r="P49" s="18">
        <v>749.6472839201622</v>
      </c>
      <c r="Q49" s="79"/>
      <c r="R49" s="79">
        <f t="shared" si="0"/>
        <v>0</v>
      </c>
      <c r="S49" s="79">
        <f t="shared" si="1"/>
        <v>0</v>
      </c>
    </row>
    <row r="50" spans="2:19" ht="14.25">
      <c r="B50" s="17" t="s">
        <v>21</v>
      </c>
      <c r="C50" s="8">
        <v>0</v>
      </c>
      <c r="D50" s="8">
        <v>177.36451</v>
      </c>
      <c r="E50" s="8">
        <v>94.7379</v>
      </c>
      <c r="F50" s="8">
        <v>61.63208</v>
      </c>
      <c r="G50" s="8">
        <v>2.25342</v>
      </c>
      <c r="H50" s="8">
        <v>335.98790999999994</v>
      </c>
      <c r="I50" s="8">
        <v>180.28705</v>
      </c>
      <c r="J50" s="8">
        <v>57.73416</v>
      </c>
      <c r="K50" s="8">
        <v>43.44837</v>
      </c>
      <c r="L50" s="8">
        <v>38.77784</v>
      </c>
      <c r="M50" s="8">
        <v>66.9945</v>
      </c>
      <c r="N50" s="8">
        <v>24.64968</v>
      </c>
      <c r="O50" s="18">
        <v>24.946949686110077</v>
      </c>
      <c r="P50" s="18">
        <v>772.82645968611</v>
      </c>
      <c r="Q50" s="79"/>
      <c r="R50" s="79">
        <f t="shared" si="0"/>
        <v>0</v>
      </c>
      <c r="S50" s="79">
        <f t="shared" si="1"/>
        <v>0</v>
      </c>
    </row>
    <row r="51" spans="2:19" ht="14.25">
      <c r="B51" s="17" t="s">
        <v>22</v>
      </c>
      <c r="C51" s="8">
        <v>0</v>
      </c>
      <c r="D51" s="8">
        <v>185.26601</v>
      </c>
      <c r="E51" s="8">
        <v>99.5465</v>
      </c>
      <c r="F51" s="8">
        <v>62.2409</v>
      </c>
      <c r="G51" s="8">
        <v>2.48579</v>
      </c>
      <c r="H51" s="8">
        <v>349.5392</v>
      </c>
      <c r="I51" s="8">
        <v>193.58359</v>
      </c>
      <c r="J51" s="8">
        <v>57.20284</v>
      </c>
      <c r="K51" s="8">
        <v>44.0115</v>
      </c>
      <c r="L51" s="8">
        <v>41.98763</v>
      </c>
      <c r="M51" s="8">
        <v>70.225</v>
      </c>
      <c r="N51" s="8">
        <v>24.634700000000002</v>
      </c>
      <c r="O51" s="18">
        <v>26.106031755016765</v>
      </c>
      <c r="P51" s="18">
        <v>807.2904917550167</v>
      </c>
      <c r="Q51" s="79"/>
      <c r="R51" s="79">
        <f t="shared" si="0"/>
        <v>0</v>
      </c>
      <c r="S51" s="79">
        <f t="shared" si="1"/>
        <v>0</v>
      </c>
    </row>
    <row r="52" spans="2:19" ht="14.25">
      <c r="B52" s="19" t="s">
        <v>23</v>
      </c>
      <c r="C52" s="9">
        <v>0</v>
      </c>
      <c r="D52" s="9">
        <v>185.31749</v>
      </c>
      <c r="E52" s="9">
        <v>106.30722</v>
      </c>
      <c r="F52" s="9">
        <v>66.72974</v>
      </c>
      <c r="G52" s="9">
        <v>4.80036</v>
      </c>
      <c r="H52" s="9">
        <v>363.15481</v>
      </c>
      <c r="I52" s="9">
        <v>191.50582</v>
      </c>
      <c r="J52" s="9">
        <v>67.02474</v>
      </c>
      <c r="K52" s="9">
        <v>45.17585</v>
      </c>
      <c r="L52" s="9">
        <v>47.74701</v>
      </c>
      <c r="M52" s="9">
        <v>82.91741</v>
      </c>
      <c r="N52" s="9">
        <v>28.35931</v>
      </c>
      <c r="O52" s="20">
        <v>36.233902348710814</v>
      </c>
      <c r="P52" s="20">
        <v>862.1188523487108</v>
      </c>
      <c r="Q52" s="79"/>
      <c r="R52" s="79">
        <f t="shared" si="0"/>
        <v>0</v>
      </c>
      <c r="S52" s="79">
        <f t="shared" si="1"/>
        <v>0</v>
      </c>
    </row>
    <row r="53" spans="2:19" ht="14.25">
      <c r="B53" s="21">
        <v>2017</v>
      </c>
      <c r="C53" s="14">
        <v>0</v>
      </c>
      <c r="D53" s="14">
        <v>747.10831</v>
      </c>
      <c r="E53" s="14">
        <v>397.45229</v>
      </c>
      <c r="F53" s="14">
        <v>240.31240000000003</v>
      </c>
      <c r="G53" s="14">
        <v>9.824629999999999</v>
      </c>
      <c r="H53" s="14">
        <v>1394.6976300000001</v>
      </c>
      <c r="I53" s="14">
        <v>774.6826</v>
      </c>
      <c r="J53" s="14">
        <v>271.08943</v>
      </c>
      <c r="K53" s="14">
        <v>213.51650999999998</v>
      </c>
      <c r="L53" s="14">
        <v>194.88524</v>
      </c>
      <c r="M53" s="14">
        <v>280.27004</v>
      </c>
      <c r="N53" s="14">
        <v>72.17164</v>
      </c>
      <c r="O53" s="22">
        <v>107.33386381</v>
      </c>
      <c r="P53" s="22">
        <v>3308.64695381</v>
      </c>
      <c r="Q53" s="79"/>
      <c r="R53" s="79">
        <f t="shared" si="0"/>
        <v>0</v>
      </c>
      <c r="S53" s="79">
        <f t="shared" si="1"/>
        <v>0</v>
      </c>
    </row>
    <row r="54" spans="2:19" ht="14.25">
      <c r="B54" s="23" t="s">
        <v>20</v>
      </c>
      <c r="C54" s="12">
        <v>0</v>
      </c>
      <c r="D54" s="12">
        <v>179.52533</v>
      </c>
      <c r="E54" s="12">
        <v>89.83496</v>
      </c>
      <c r="F54" s="12">
        <v>56.16447</v>
      </c>
      <c r="G54" s="12">
        <v>3.52983</v>
      </c>
      <c r="H54" s="12">
        <v>329.05458999999996</v>
      </c>
      <c r="I54" s="12">
        <v>188.83084</v>
      </c>
      <c r="J54" s="12">
        <v>60.70856</v>
      </c>
      <c r="K54" s="12">
        <v>50.22276</v>
      </c>
      <c r="L54" s="12">
        <v>40.55377</v>
      </c>
      <c r="M54" s="12">
        <v>65.19066</v>
      </c>
      <c r="N54" s="12">
        <v>15.97648</v>
      </c>
      <c r="O54" s="24">
        <v>20.822395762534534</v>
      </c>
      <c r="P54" s="24">
        <v>771.3600557625344</v>
      </c>
      <c r="Q54" s="79"/>
      <c r="R54" s="79">
        <f t="shared" si="0"/>
        <v>0</v>
      </c>
      <c r="S54" s="79">
        <f t="shared" si="1"/>
        <v>0</v>
      </c>
    </row>
    <row r="55" spans="2:19" ht="14.25">
      <c r="B55" s="23" t="s">
        <v>21</v>
      </c>
      <c r="C55" s="12">
        <v>0</v>
      </c>
      <c r="D55" s="12">
        <v>179.53404</v>
      </c>
      <c r="E55" s="12">
        <v>96.54568</v>
      </c>
      <c r="F55" s="12">
        <v>59.44186</v>
      </c>
      <c r="G55" s="12">
        <v>3.13095</v>
      </c>
      <c r="H55" s="12">
        <v>338.65253</v>
      </c>
      <c r="I55" s="12">
        <v>188.71857</v>
      </c>
      <c r="J55" s="12">
        <v>64.98804</v>
      </c>
      <c r="K55" s="12">
        <v>60.85921</v>
      </c>
      <c r="L55" s="12">
        <v>50.31337</v>
      </c>
      <c r="M55" s="12">
        <v>62.0912</v>
      </c>
      <c r="N55" s="12">
        <v>13.14709</v>
      </c>
      <c r="O55" s="24">
        <v>24.83467278308956</v>
      </c>
      <c r="P55" s="24">
        <v>803.6046827830895</v>
      </c>
      <c r="Q55" s="79"/>
      <c r="R55" s="79">
        <f t="shared" si="0"/>
        <v>0</v>
      </c>
      <c r="S55" s="79">
        <f t="shared" si="1"/>
        <v>0</v>
      </c>
    </row>
    <row r="56" spans="2:19" ht="14.25">
      <c r="B56" s="23" t="s">
        <v>22</v>
      </c>
      <c r="C56" s="12">
        <v>0</v>
      </c>
      <c r="D56" s="12">
        <v>188.30019</v>
      </c>
      <c r="E56" s="12">
        <v>102.45432</v>
      </c>
      <c r="F56" s="12">
        <v>59.97894</v>
      </c>
      <c r="G56" s="12">
        <v>2.63053</v>
      </c>
      <c r="H56" s="12">
        <v>353.36398</v>
      </c>
      <c r="I56" s="12">
        <v>194.06597</v>
      </c>
      <c r="J56" s="12">
        <v>66.6808</v>
      </c>
      <c r="K56" s="12">
        <v>50.59708</v>
      </c>
      <c r="L56" s="12">
        <v>48.41403</v>
      </c>
      <c r="M56" s="12">
        <v>66.50354</v>
      </c>
      <c r="N56" s="12">
        <v>16.504170000000002</v>
      </c>
      <c r="O56" s="24">
        <v>28.080701878401435</v>
      </c>
      <c r="P56" s="24">
        <v>824.2102718784015</v>
      </c>
      <c r="Q56" s="79"/>
      <c r="R56" s="79">
        <f t="shared" si="0"/>
        <v>0</v>
      </c>
      <c r="S56" s="79">
        <f t="shared" si="1"/>
        <v>0</v>
      </c>
    </row>
    <row r="57" spans="2:19" ht="14.25">
      <c r="B57" s="25" t="s">
        <v>23</v>
      </c>
      <c r="C57" s="13">
        <v>0</v>
      </c>
      <c r="D57" s="13">
        <v>199.74875</v>
      </c>
      <c r="E57" s="13">
        <v>108.61733</v>
      </c>
      <c r="F57" s="13">
        <v>64.72713</v>
      </c>
      <c r="G57" s="13">
        <v>0.53332</v>
      </c>
      <c r="H57" s="13">
        <v>373.62653</v>
      </c>
      <c r="I57" s="13">
        <v>203.06722</v>
      </c>
      <c r="J57" s="13">
        <v>78.71203</v>
      </c>
      <c r="K57" s="13">
        <v>51.83746</v>
      </c>
      <c r="L57" s="13">
        <v>55.60407</v>
      </c>
      <c r="M57" s="13">
        <v>86.48464000000001</v>
      </c>
      <c r="N57" s="13">
        <v>26.5439</v>
      </c>
      <c r="O57" s="26">
        <v>33.59609338597446</v>
      </c>
      <c r="P57" s="26">
        <v>909.4719433859744</v>
      </c>
      <c r="Q57" s="79"/>
      <c r="R57" s="79">
        <f t="shared" si="0"/>
        <v>0</v>
      </c>
      <c r="S57" s="79">
        <f t="shared" si="1"/>
        <v>0</v>
      </c>
    </row>
    <row r="58" spans="2:19" ht="14.25">
      <c r="B58" s="15">
        <v>2018</v>
      </c>
      <c r="C58" s="10">
        <v>0</v>
      </c>
      <c r="D58" s="10">
        <v>812.96511</v>
      </c>
      <c r="E58" s="10">
        <v>415.09908</v>
      </c>
      <c r="F58" s="10">
        <v>240.57029</v>
      </c>
      <c r="G58" s="10">
        <v>9.72342</v>
      </c>
      <c r="H58" s="10">
        <v>1478.3579000000002</v>
      </c>
      <c r="I58" s="10">
        <v>806.9919800000001</v>
      </c>
      <c r="J58" s="10">
        <v>280.91507</v>
      </c>
      <c r="K58" s="10">
        <v>228.84539</v>
      </c>
      <c r="L58" s="10">
        <v>209.67462999999998</v>
      </c>
      <c r="M58" s="10">
        <v>289.21502</v>
      </c>
      <c r="N58" s="10">
        <v>126.12378</v>
      </c>
      <c r="O58" s="16">
        <v>121.1486200300058</v>
      </c>
      <c r="P58" s="16">
        <v>3541.272390030006</v>
      </c>
      <c r="Q58" s="79"/>
      <c r="R58" s="79">
        <f t="shared" si="0"/>
        <v>0</v>
      </c>
      <c r="S58" s="79">
        <f t="shared" si="1"/>
        <v>0</v>
      </c>
    </row>
    <row r="59" spans="2:19" ht="14.25">
      <c r="B59" s="17" t="s">
        <v>20</v>
      </c>
      <c r="C59" s="8">
        <v>0</v>
      </c>
      <c r="D59" s="8">
        <v>182.92668</v>
      </c>
      <c r="E59" s="8">
        <v>97.19836</v>
      </c>
      <c r="F59" s="8">
        <v>55.25542</v>
      </c>
      <c r="G59" s="8">
        <v>2.7941</v>
      </c>
      <c r="H59" s="8">
        <v>338.17456000000004</v>
      </c>
      <c r="I59" s="8">
        <v>203.60778</v>
      </c>
      <c r="J59" s="8">
        <v>61.86172</v>
      </c>
      <c r="K59" s="8">
        <v>49.14325</v>
      </c>
      <c r="L59" s="8">
        <v>50.21186</v>
      </c>
      <c r="M59" s="8">
        <v>65.62329</v>
      </c>
      <c r="N59" s="8">
        <v>22.328409999999998</v>
      </c>
      <c r="O59" s="18">
        <v>27.042972233011415</v>
      </c>
      <c r="P59" s="18">
        <v>817.9938422330113</v>
      </c>
      <c r="Q59" s="79"/>
      <c r="R59" s="79">
        <f t="shared" si="0"/>
        <v>0</v>
      </c>
      <c r="S59" s="79">
        <f t="shared" si="1"/>
        <v>0</v>
      </c>
    </row>
    <row r="60" spans="2:19" ht="14.25">
      <c r="B60" s="17" t="s">
        <v>21</v>
      </c>
      <c r="C60" s="8">
        <v>0</v>
      </c>
      <c r="D60" s="8">
        <v>209.83768</v>
      </c>
      <c r="E60" s="8">
        <v>101.81472</v>
      </c>
      <c r="F60" s="8">
        <v>58.37146</v>
      </c>
      <c r="G60" s="8">
        <v>2.75821</v>
      </c>
      <c r="H60" s="8">
        <v>372.78207000000003</v>
      </c>
      <c r="I60" s="8">
        <v>198.78842</v>
      </c>
      <c r="J60" s="8">
        <v>61.50975</v>
      </c>
      <c r="K60" s="8">
        <v>56.90777</v>
      </c>
      <c r="L60" s="8">
        <v>51.71857</v>
      </c>
      <c r="M60" s="8">
        <v>65.6151</v>
      </c>
      <c r="N60" s="8">
        <v>31.679850000000002</v>
      </c>
      <c r="O60" s="18">
        <v>30.917035657902638</v>
      </c>
      <c r="P60" s="18">
        <v>869.9185656579026</v>
      </c>
      <c r="Q60" s="79"/>
      <c r="R60" s="79">
        <f t="shared" si="0"/>
        <v>0</v>
      </c>
      <c r="S60" s="79">
        <f t="shared" si="1"/>
        <v>0</v>
      </c>
    </row>
    <row r="61" spans="2:19" ht="14.25">
      <c r="B61" s="17" t="s">
        <v>22</v>
      </c>
      <c r="C61" s="8">
        <v>0</v>
      </c>
      <c r="D61" s="8">
        <v>206.58894</v>
      </c>
      <c r="E61" s="8">
        <v>105.56768</v>
      </c>
      <c r="F61" s="8">
        <v>62.0146</v>
      </c>
      <c r="G61" s="8">
        <v>3.46924</v>
      </c>
      <c r="H61" s="8">
        <v>377.64045999999996</v>
      </c>
      <c r="I61" s="8">
        <v>199.72201</v>
      </c>
      <c r="J61" s="8">
        <v>71.13628</v>
      </c>
      <c r="K61" s="8">
        <v>60.87339</v>
      </c>
      <c r="L61" s="8">
        <v>53.55173</v>
      </c>
      <c r="M61" s="8">
        <v>71.73175</v>
      </c>
      <c r="N61" s="8">
        <v>29.626579999999997</v>
      </c>
      <c r="O61" s="18">
        <v>29.80941986362106</v>
      </c>
      <c r="P61" s="18">
        <v>894.0916198636211</v>
      </c>
      <c r="Q61" s="79"/>
      <c r="R61" s="79">
        <f t="shared" si="0"/>
        <v>0</v>
      </c>
      <c r="S61" s="79">
        <f t="shared" si="1"/>
        <v>0</v>
      </c>
    </row>
    <row r="62" spans="2:19" ht="14.25">
      <c r="B62" s="19" t="s">
        <v>23</v>
      </c>
      <c r="C62" s="9">
        <v>0</v>
      </c>
      <c r="D62" s="9">
        <v>213.61181</v>
      </c>
      <c r="E62" s="9">
        <v>110.51832</v>
      </c>
      <c r="F62" s="9">
        <v>64.92881</v>
      </c>
      <c r="G62" s="9">
        <v>0.70187</v>
      </c>
      <c r="H62" s="9">
        <v>389.76081</v>
      </c>
      <c r="I62" s="9">
        <v>204.87377</v>
      </c>
      <c r="J62" s="9">
        <v>86.40732</v>
      </c>
      <c r="K62" s="9">
        <v>61.92098</v>
      </c>
      <c r="L62" s="9">
        <v>54.19247</v>
      </c>
      <c r="M62" s="9">
        <v>86.24488000000001</v>
      </c>
      <c r="N62" s="9">
        <v>42.48894</v>
      </c>
      <c r="O62" s="20">
        <v>33.379192275470686</v>
      </c>
      <c r="P62" s="20">
        <v>959.2683622754706</v>
      </c>
      <c r="Q62" s="79"/>
      <c r="R62" s="79">
        <f t="shared" si="0"/>
        <v>0</v>
      </c>
      <c r="S62" s="79">
        <f t="shared" si="1"/>
        <v>0</v>
      </c>
    </row>
    <row r="63" spans="2:19" ht="14.25">
      <c r="B63" s="21">
        <v>2019</v>
      </c>
      <c r="C63" s="14">
        <v>0</v>
      </c>
      <c r="D63" s="14">
        <v>877.13459</v>
      </c>
      <c r="E63" s="14">
        <v>432.47496</v>
      </c>
      <c r="F63" s="14">
        <v>252.41929999999996</v>
      </c>
      <c r="G63" s="14">
        <v>9.93042</v>
      </c>
      <c r="H63" s="14">
        <v>1571.95927</v>
      </c>
      <c r="I63" s="14">
        <v>814.23417</v>
      </c>
      <c r="J63" s="14">
        <v>282.18456000000003</v>
      </c>
      <c r="K63" s="14">
        <v>212.23343</v>
      </c>
      <c r="L63" s="14">
        <v>241.96011</v>
      </c>
      <c r="M63" s="14">
        <v>290.46808999999996</v>
      </c>
      <c r="N63" s="14">
        <v>78.18905</v>
      </c>
      <c r="O63" s="22">
        <v>149.8989125365673</v>
      </c>
      <c r="P63" s="22">
        <v>3641.127592536567</v>
      </c>
      <c r="Q63" s="79"/>
      <c r="R63" s="79">
        <f t="shared" si="0"/>
        <v>0</v>
      </c>
      <c r="S63" s="79">
        <f t="shared" si="1"/>
        <v>0</v>
      </c>
    </row>
    <row r="64" spans="2:19" ht="14.25">
      <c r="B64" s="23" t="s">
        <v>20</v>
      </c>
      <c r="C64" s="12">
        <v>0</v>
      </c>
      <c r="D64" s="12">
        <v>204.10151</v>
      </c>
      <c r="E64" s="12">
        <v>99.42191</v>
      </c>
      <c r="F64" s="12">
        <v>57.48836</v>
      </c>
      <c r="G64" s="12">
        <v>2.72837</v>
      </c>
      <c r="H64" s="12">
        <v>363.74014999999997</v>
      </c>
      <c r="I64" s="12">
        <v>206.66189</v>
      </c>
      <c r="J64" s="12">
        <v>62.37965</v>
      </c>
      <c r="K64" s="12">
        <v>60.62604</v>
      </c>
      <c r="L64" s="12">
        <v>57.19433</v>
      </c>
      <c r="M64" s="12">
        <v>68.2197</v>
      </c>
      <c r="N64" s="12">
        <v>12.69135</v>
      </c>
      <c r="O64" s="24">
        <v>26.215847271178234</v>
      </c>
      <c r="P64" s="24">
        <v>857.7289572711782</v>
      </c>
      <c r="Q64" s="79"/>
      <c r="R64" s="79">
        <f t="shared" si="0"/>
        <v>0</v>
      </c>
      <c r="S64" s="79">
        <f t="shared" si="1"/>
        <v>0</v>
      </c>
    </row>
    <row r="65" spans="2:19" ht="14.25">
      <c r="B65" s="23" t="s">
        <v>21</v>
      </c>
      <c r="C65" s="12">
        <v>0</v>
      </c>
      <c r="D65" s="12">
        <v>213.90244</v>
      </c>
      <c r="E65" s="12">
        <v>109.49672</v>
      </c>
      <c r="F65" s="12">
        <v>61.77122</v>
      </c>
      <c r="G65" s="12">
        <v>2.76599</v>
      </c>
      <c r="H65" s="12">
        <v>387.93637</v>
      </c>
      <c r="I65" s="12">
        <v>200.7763</v>
      </c>
      <c r="J65" s="12">
        <v>64.27715</v>
      </c>
      <c r="K65" s="12">
        <v>54.98665</v>
      </c>
      <c r="L65" s="12">
        <v>54.30377</v>
      </c>
      <c r="M65" s="12">
        <v>69.44297</v>
      </c>
      <c r="N65" s="12">
        <v>22.76108</v>
      </c>
      <c r="O65" s="24">
        <v>36.15937571547996</v>
      </c>
      <c r="P65" s="24">
        <v>890.6436657154801</v>
      </c>
      <c r="Q65" s="79"/>
      <c r="R65" s="79">
        <f t="shared" si="0"/>
        <v>0</v>
      </c>
      <c r="S65" s="79">
        <f t="shared" si="1"/>
        <v>0</v>
      </c>
    </row>
    <row r="66" spans="2:19" ht="14.25">
      <c r="B66" s="23" t="s">
        <v>22</v>
      </c>
      <c r="C66" s="12">
        <v>0</v>
      </c>
      <c r="D66" s="12">
        <v>228.63492</v>
      </c>
      <c r="E66" s="12">
        <v>107.27191</v>
      </c>
      <c r="F66" s="12">
        <v>64.15458</v>
      </c>
      <c r="G66" s="12">
        <v>3.59104</v>
      </c>
      <c r="H66" s="12">
        <v>403.65245000000004</v>
      </c>
      <c r="I66" s="12">
        <v>192.74525</v>
      </c>
      <c r="J66" s="12">
        <v>64.47073</v>
      </c>
      <c r="K66" s="12">
        <v>51.60931</v>
      </c>
      <c r="L66" s="12">
        <v>52.49146</v>
      </c>
      <c r="M66" s="12">
        <v>71.92542</v>
      </c>
      <c r="N66" s="12">
        <v>30.554190000000002</v>
      </c>
      <c r="O66" s="24">
        <v>34.32208265322442</v>
      </c>
      <c r="P66" s="24">
        <v>901.7708926532245</v>
      </c>
      <c r="Q66" s="79"/>
      <c r="R66" s="79">
        <f t="shared" si="0"/>
        <v>0</v>
      </c>
      <c r="S66" s="79">
        <f t="shared" si="1"/>
        <v>0</v>
      </c>
    </row>
    <row r="67" spans="2:19" ht="14.25">
      <c r="B67" s="25" t="s">
        <v>23</v>
      </c>
      <c r="C67" s="13">
        <v>0</v>
      </c>
      <c r="D67" s="13">
        <v>230.49572</v>
      </c>
      <c r="E67" s="13">
        <v>116.28442</v>
      </c>
      <c r="F67" s="13">
        <v>69.00514</v>
      </c>
      <c r="G67" s="13">
        <v>0.84502</v>
      </c>
      <c r="H67" s="13">
        <v>416.6303</v>
      </c>
      <c r="I67" s="13">
        <v>214.05073</v>
      </c>
      <c r="J67" s="13">
        <v>91.05703</v>
      </c>
      <c r="K67" s="13">
        <v>45.01143</v>
      </c>
      <c r="L67" s="13">
        <v>77.97055</v>
      </c>
      <c r="M67" s="13">
        <v>80.88</v>
      </c>
      <c r="N67" s="13">
        <v>12.18243</v>
      </c>
      <c r="O67" s="26">
        <v>53.20160689668471</v>
      </c>
      <c r="P67" s="26">
        <v>990.9840768966845</v>
      </c>
      <c r="Q67" s="79"/>
      <c r="R67" s="79">
        <f t="shared" si="0"/>
        <v>0</v>
      </c>
      <c r="S67" s="79">
        <f t="shared" si="1"/>
        <v>0</v>
      </c>
    </row>
    <row r="68" spans="2:19" ht="14.25">
      <c r="B68" s="15">
        <v>2020</v>
      </c>
      <c r="C68" s="10">
        <v>0</v>
      </c>
      <c r="D68" s="10">
        <v>881.92326</v>
      </c>
      <c r="E68" s="10">
        <v>227.3416</v>
      </c>
      <c r="F68" s="10">
        <v>228.79057999999998</v>
      </c>
      <c r="G68" s="10">
        <v>13.38157</v>
      </c>
      <c r="H68" s="10">
        <v>1351.4370099999999</v>
      </c>
      <c r="I68" s="10">
        <v>254.00901</v>
      </c>
      <c r="J68" s="10">
        <v>275.91444</v>
      </c>
      <c r="K68" s="10">
        <v>189.4239</v>
      </c>
      <c r="L68" s="10">
        <v>259.56219999999996</v>
      </c>
      <c r="M68" s="10">
        <v>316.51496000000003</v>
      </c>
      <c r="N68" s="10">
        <v>60.5517</v>
      </c>
      <c r="O68" s="16">
        <v>118.72177458869453</v>
      </c>
      <c r="P68" s="16">
        <v>2826.134994588694</v>
      </c>
      <c r="Q68" s="79"/>
      <c r="R68" s="79">
        <f t="shared" si="0"/>
        <v>0</v>
      </c>
      <c r="S68" s="79">
        <f t="shared" si="1"/>
        <v>0</v>
      </c>
    </row>
    <row r="69" spans="2:19" ht="14.25">
      <c r="B69" s="17" t="s">
        <v>20</v>
      </c>
      <c r="C69" s="8">
        <v>0</v>
      </c>
      <c r="D69" s="8">
        <v>228.18795</v>
      </c>
      <c r="E69" s="8">
        <v>91.27662</v>
      </c>
      <c r="F69" s="8">
        <v>62.95661</v>
      </c>
      <c r="G69" s="8">
        <v>3.6088</v>
      </c>
      <c r="H69" s="8">
        <v>386.02997999999997</v>
      </c>
      <c r="I69" s="8">
        <v>179.58928</v>
      </c>
      <c r="J69" s="8">
        <v>66.29759</v>
      </c>
      <c r="K69" s="8">
        <v>50.46793</v>
      </c>
      <c r="L69" s="8">
        <v>58.2061</v>
      </c>
      <c r="M69" s="8">
        <v>70.98473</v>
      </c>
      <c r="N69" s="8">
        <v>8.75832</v>
      </c>
      <c r="O69" s="18">
        <v>25.271260836270994</v>
      </c>
      <c r="P69" s="18">
        <v>845.605190836271</v>
      </c>
      <c r="Q69" s="79"/>
      <c r="R69" s="79">
        <f t="shared" si="0"/>
        <v>0</v>
      </c>
      <c r="S69" s="79">
        <f t="shared" si="1"/>
        <v>0</v>
      </c>
    </row>
    <row r="70" spans="2:19" ht="14.25">
      <c r="B70" s="17" t="s">
        <v>21</v>
      </c>
      <c r="C70" s="8">
        <v>0</v>
      </c>
      <c r="D70" s="8">
        <v>198.22176</v>
      </c>
      <c r="E70" s="8">
        <v>39.1671</v>
      </c>
      <c r="F70" s="8">
        <v>39.53343</v>
      </c>
      <c r="G70" s="8">
        <v>3.585</v>
      </c>
      <c r="H70" s="8">
        <v>280.50728999999995</v>
      </c>
      <c r="I70" s="8">
        <v>15.9503</v>
      </c>
      <c r="J70" s="8">
        <v>63.35921</v>
      </c>
      <c r="K70" s="8">
        <v>49.35865</v>
      </c>
      <c r="L70" s="8">
        <v>61.37664</v>
      </c>
      <c r="M70" s="8">
        <v>72.4769</v>
      </c>
      <c r="N70" s="8">
        <v>13.56158</v>
      </c>
      <c r="O70" s="18">
        <v>26.051836554670096</v>
      </c>
      <c r="P70" s="18">
        <v>582.6424065546702</v>
      </c>
      <c r="Q70" s="79"/>
      <c r="R70" s="79">
        <f t="shared" si="0"/>
        <v>0</v>
      </c>
      <c r="S70" s="79">
        <f t="shared" si="1"/>
        <v>0</v>
      </c>
    </row>
    <row r="71" spans="2:19" ht="14.25">
      <c r="B71" s="17" t="s">
        <v>22</v>
      </c>
      <c r="C71" s="8">
        <v>0</v>
      </c>
      <c r="D71" s="8">
        <v>202.11096</v>
      </c>
      <c r="E71" s="8">
        <v>40.17445</v>
      </c>
      <c r="F71" s="8">
        <v>55.17898</v>
      </c>
      <c r="G71" s="8">
        <v>5.027</v>
      </c>
      <c r="H71" s="8">
        <v>302.49139</v>
      </c>
      <c r="I71" s="8">
        <v>19.676</v>
      </c>
      <c r="J71" s="8">
        <v>53.47767</v>
      </c>
      <c r="K71" s="8">
        <v>47.48912</v>
      </c>
      <c r="L71" s="8">
        <v>63.1779</v>
      </c>
      <c r="M71" s="8">
        <v>80.79777</v>
      </c>
      <c r="N71" s="8">
        <v>16.38275</v>
      </c>
      <c r="O71" s="18">
        <v>25.051311321106922</v>
      </c>
      <c r="P71" s="18">
        <v>608.543911321107</v>
      </c>
      <c r="Q71" s="79"/>
      <c r="R71" s="79">
        <f t="shared" si="0"/>
        <v>0</v>
      </c>
      <c r="S71" s="79">
        <f t="shared" si="1"/>
        <v>0</v>
      </c>
    </row>
    <row r="72" spans="2:19" ht="14.25">
      <c r="B72" s="19" t="s">
        <v>23</v>
      </c>
      <c r="C72" s="9">
        <v>0</v>
      </c>
      <c r="D72" s="9">
        <v>253.40259</v>
      </c>
      <c r="E72" s="9">
        <v>56.72343</v>
      </c>
      <c r="F72" s="9">
        <v>71.12156</v>
      </c>
      <c r="G72" s="9">
        <v>1.16077</v>
      </c>
      <c r="H72" s="9">
        <v>382.40835</v>
      </c>
      <c r="I72" s="9">
        <v>38.79343</v>
      </c>
      <c r="J72" s="9">
        <v>92.77997</v>
      </c>
      <c r="K72" s="9">
        <v>42.1082</v>
      </c>
      <c r="L72" s="9">
        <v>76.80156</v>
      </c>
      <c r="M72" s="9">
        <v>92.25555999999999</v>
      </c>
      <c r="N72" s="9">
        <v>21.84905</v>
      </c>
      <c r="O72" s="20">
        <v>42.34736587664652</v>
      </c>
      <c r="P72" s="20">
        <v>789.3434858766466</v>
      </c>
      <c r="Q72" s="79"/>
      <c r="R72" s="79">
        <f t="shared" si="0"/>
        <v>0</v>
      </c>
      <c r="S72" s="79">
        <f t="shared" si="1"/>
        <v>0</v>
      </c>
    </row>
    <row r="73" spans="2:19" ht="14.25">
      <c r="B73" s="21">
        <v>2021</v>
      </c>
      <c r="C73" s="14">
        <v>0</v>
      </c>
      <c r="D73" s="14">
        <v>1657.2773499999998</v>
      </c>
      <c r="E73" s="14">
        <v>341.3926</v>
      </c>
      <c r="F73" s="14">
        <v>316.80219999999997</v>
      </c>
      <c r="G73" s="14">
        <v>11.875720000000001</v>
      </c>
      <c r="H73" s="14">
        <v>2327.34787</v>
      </c>
      <c r="I73" s="14">
        <v>285.18238</v>
      </c>
      <c r="J73" s="14">
        <v>354.79597</v>
      </c>
      <c r="K73" s="14">
        <v>191.09976</v>
      </c>
      <c r="L73" s="14">
        <v>315.76214</v>
      </c>
      <c r="M73" s="14">
        <v>317.76934</v>
      </c>
      <c r="N73" s="14">
        <v>117.75559000000001</v>
      </c>
      <c r="O73" s="22">
        <v>178.24872961203312</v>
      </c>
      <c r="P73" s="22">
        <v>4087.9617796120333</v>
      </c>
      <c r="Q73" s="79"/>
      <c r="R73" s="79">
        <f aca="true" t="shared" si="2" ref="R73:R81">SUM(H73:O73,C73,-P73)</f>
        <v>0</v>
      </c>
      <c r="S73" s="79">
        <f aca="true" t="shared" si="3" ref="S73:S81">SUM(D73:G73,-H73)</f>
        <v>0</v>
      </c>
    </row>
    <row r="74" spans="2:19" ht="14.25">
      <c r="B74" s="23" t="s">
        <v>20</v>
      </c>
      <c r="C74" s="12">
        <v>0</v>
      </c>
      <c r="D74" s="12">
        <v>302.91434</v>
      </c>
      <c r="E74" s="12">
        <v>71.20644</v>
      </c>
      <c r="F74" s="12">
        <v>72.08036</v>
      </c>
      <c r="G74" s="12">
        <v>3.02855</v>
      </c>
      <c r="H74" s="12">
        <v>449.22968999999995</v>
      </c>
      <c r="I74" s="12">
        <v>64.01759</v>
      </c>
      <c r="J74" s="12">
        <v>80.77318</v>
      </c>
      <c r="K74" s="12">
        <v>48.92309</v>
      </c>
      <c r="L74" s="12">
        <v>66.63762</v>
      </c>
      <c r="M74" s="12">
        <v>76.03911</v>
      </c>
      <c r="N74" s="12">
        <v>17.60042</v>
      </c>
      <c r="O74" s="24">
        <v>21.672327825904205</v>
      </c>
      <c r="P74" s="24">
        <v>824.893027825904</v>
      </c>
      <c r="Q74" s="79"/>
      <c r="R74" s="79">
        <f t="shared" si="2"/>
        <v>0</v>
      </c>
      <c r="S74" s="79">
        <f t="shared" si="3"/>
        <v>0</v>
      </c>
    </row>
    <row r="75" spans="2:19" ht="14.25">
      <c r="B75" s="23" t="s">
        <v>21</v>
      </c>
      <c r="C75" s="12">
        <v>0</v>
      </c>
      <c r="D75" s="12">
        <v>360.04434</v>
      </c>
      <c r="E75" s="12">
        <v>81.52825</v>
      </c>
      <c r="F75" s="12">
        <v>79.23131</v>
      </c>
      <c r="G75" s="12">
        <v>3.27568</v>
      </c>
      <c r="H75" s="12">
        <v>524.07958</v>
      </c>
      <c r="I75" s="12">
        <v>59.12687</v>
      </c>
      <c r="J75" s="12">
        <v>82.96767</v>
      </c>
      <c r="K75" s="12">
        <v>55.23183</v>
      </c>
      <c r="L75" s="12">
        <v>73.90064</v>
      </c>
      <c r="M75" s="12">
        <v>72.22177</v>
      </c>
      <c r="N75" s="12">
        <v>31.80151</v>
      </c>
      <c r="O75" s="24">
        <v>45.799869463642565</v>
      </c>
      <c r="P75" s="24">
        <v>945.1297394636424</v>
      </c>
      <c r="Q75" s="79"/>
      <c r="R75" s="79">
        <f t="shared" si="2"/>
        <v>0</v>
      </c>
      <c r="S75" s="79">
        <f t="shared" si="3"/>
        <v>0</v>
      </c>
    </row>
    <row r="76" spans="2:19" ht="14.25">
      <c r="B76" s="23" t="s">
        <v>22</v>
      </c>
      <c r="C76" s="12">
        <v>0</v>
      </c>
      <c r="D76" s="12">
        <v>449.61519</v>
      </c>
      <c r="E76" s="12">
        <v>89.0622</v>
      </c>
      <c r="F76" s="12">
        <v>80.21203</v>
      </c>
      <c r="G76" s="12">
        <v>4.39889</v>
      </c>
      <c r="H76" s="12">
        <v>623.28831</v>
      </c>
      <c r="I76" s="12">
        <v>64.79297</v>
      </c>
      <c r="J76" s="12">
        <v>80.14924</v>
      </c>
      <c r="K76" s="12">
        <v>45.87778</v>
      </c>
      <c r="L76" s="12">
        <v>76.45038</v>
      </c>
      <c r="M76" s="12">
        <v>80.81148</v>
      </c>
      <c r="N76" s="12">
        <v>35.14474</v>
      </c>
      <c r="O76" s="24">
        <v>46.964210269891964</v>
      </c>
      <c r="P76" s="24">
        <v>1053.4791102698919</v>
      </c>
      <c r="Q76" s="79"/>
      <c r="R76" s="79">
        <f t="shared" si="2"/>
        <v>0</v>
      </c>
      <c r="S76" s="79">
        <f t="shared" si="3"/>
        <v>0</v>
      </c>
    </row>
    <row r="77" spans="2:19" ht="14.25">
      <c r="B77" s="25" t="s">
        <v>23</v>
      </c>
      <c r="C77" s="13">
        <v>0</v>
      </c>
      <c r="D77" s="13">
        <v>544.70348</v>
      </c>
      <c r="E77" s="13">
        <v>99.59571</v>
      </c>
      <c r="F77" s="13">
        <v>85.2785</v>
      </c>
      <c r="G77" s="13">
        <v>1.1726</v>
      </c>
      <c r="H77" s="13">
        <v>730.75029</v>
      </c>
      <c r="I77" s="13">
        <v>97.24495</v>
      </c>
      <c r="J77" s="13">
        <v>110.90588</v>
      </c>
      <c r="K77" s="13">
        <v>41.06706</v>
      </c>
      <c r="L77" s="13">
        <v>98.7735</v>
      </c>
      <c r="M77" s="13">
        <v>88.69698000000001</v>
      </c>
      <c r="N77" s="13">
        <v>33.20892</v>
      </c>
      <c r="O77" s="26">
        <v>63.812322052594396</v>
      </c>
      <c r="P77" s="26">
        <v>1264.4599020525943</v>
      </c>
      <c r="Q77" s="79"/>
      <c r="R77" s="79">
        <f t="shared" si="2"/>
        <v>0</v>
      </c>
      <c r="S77" s="79">
        <f t="shared" si="3"/>
        <v>0</v>
      </c>
    </row>
    <row r="78" spans="2:19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2"/>
        <v>0</v>
      </c>
      <c r="S78" s="79">
        <f t="shared" si="3"/>
        <v>0</v>
      </c>
    </row>
    <row r="79" spans="2:19" ht="14.25">
      <c r="B79" s="17" t="s">
        <v>20</v>
      </c>
      <c r="C79" s="8">
        <v>0</v>
      </c>
      <c r="D79" s="8">
        <v>531.2484</v>
      </c>
      <c r="E79" s="8">
        <v>118.23723</v>
      </c>
      <c r="F79" s="8">
        <v>85.52623</v>
      </c>
      <c r="G79" s="8">
        <v>2.34694</v>
      </c>
      <c r="H79" s="8">
        <v>737.3587999999999</v>
      </c>
      <c r="I79" s="8">
        <v>166.29931</v>
      </c>
      <c r="J79" s="8">
        <v>98.18221</v>
      </c>
      <c r="K79" s="8">
        <v>48.18331</v>
      </c>
      <c r="L79" s="8">
        <v>86.90209</v>
      </c>
      <c r="M79" s="8">
        <v>73.05847</v>
      </c>
      <c r="N79" s="8">
        <v>20.62689</v>
      </c>
      <c r="O79" s="18">
        <v>41.04499540129899</v>
      </c>
      <c r="P79" s="18">
        <v>1271.6560754012987</v>
      </c>
      <c r="Q79" s="79"/>
      <c r="R79" s="79">
        <f t="shared" si="2"/>
        <v>0</v>
      </c>
      <c r="S79" s="79">
        <f t="shared" si="3"/>
        <v>0</v>
      </c>
    </row>
    <row r="80" spans="2:19" ht="14.25">
      <c r="B80" s="17" t="s">
        <v>21</v>
      </c>
      <c r="C80" s="8">
        <v>0</v>
      </c>
      <c r="D80" s="8">
        <v>463.57582</v>
      </c>
      <c r="E80" s="8">
        <v>130.42836</v>
      </c>
      <c r="F80" s="8">
        <v>89.87945</v>
      </c>
      <c r="G80" s="8">
        <v>4.54691</v>
      </c>
      <c r="H80" s="8">
        <v>688.4305400000001</v>
      </c>
      <c r="I80" s="8">
        <v>259.52395</v>
      </c>
      <c r="J80" s="8">
        <v>96.04115</v>
      </c>
      <c r="K80" s="8">
        <v>52.98152</v>
      </c>
      <c r="L80" s="8">
        <v>89.72443</v>
      </c>
      <c r="M80" s="8">
        <v>70.03333</v>
      </c>
      <c r="N80" s="8">
        <v>55.00145</v>
      </c>
      <c r="O80" s="18">
        <v>55.119760684706385</v>
      </c>
      <c r="P80" s="18">
        <v>1366.8561306847064</v>
      </c>
      <c r="Q80" s="79"/>
      <c r="R80" s="79">
        <f t="shared" si="2"/>
        <v>0</v>
      </c>
      <c r="S80" s="79">
        <f t="shared" si="3"/>
        <v>0</v>
      </c>
    </row>
    <row r="81" spans="2:19" ht="14.25">
      <c r="B81" s="31" t="s">
        <v>22</v>
      </c>
      <c r="C81" s="32">
        <v>0</v>
      </c>
      <c r="D81" s="32">
        <v>502.64397</v>
      </c>
      <c r="E81" s="32">
        <v>128.93116</v>
      </c>
      <c r="F81" s="32">
        <v>95.20653</v>
      </c>
      <c r="G81" s="32">
        <v>3.96756</v>
      </c>
      <c r="H81" s="32">
        <v>730.7492200000002</v>
      </c>
      <c r="I81" s="32">
        <v>257.90745</v>
      </c>
      <c r="J81" s="32">
        <v>96.38525</v>
      </c>
      <c r="K81" s="32">
        <v>75.05971</v>
      </c>
      <c r="L81" s="32">
        <v>88.79497</v>
      </c>
      <c r="M81" s="32">
        <v>78.61918</v>
      </c>
      <c r="N81" s="32">
        <v>52.42039</v>
      </c>
      <c r="O81" s="33">
        <v>56.607663439671796</v>
      </c>
      <c r="P81" s="33">
        <v>1436.5438334396717</v>
      </c>
      <c r="Q81" s="79"/>
      <c r="R81" s="79">
        <f t="shared" si="2"/>
        <v>0</v>
      </c>
      <c r="S81" s="79">
        <f t="shared" si="3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v>0</v>
      </c>
      <c r="D8" s="14">
        <f>+'M - Cuadro 5'!D13/'M - Cuadro 5'!D8*100-100</f>
        <v>-23.36634793135532</v>
      </c>
      <c r="E8" s="14">
        <f>+'M - Cuadro 5'!E13/'M - Cuadro 5'!E8*100-100</f>
        <v>-1.676573218067702</v>
      </c>
      <c r="F8" s="14">
        <f>+'M - Cuadro 5'!F13/'M - Cuadro 5'!F8*100-100</f>
        <v>-7.606229245001671</v>
      </c>
      <c r="G8" s="14">
        <f>+'M - Cuadro 5'!G13/'M - Cuadro 5'!G8*100-100</f>
        <v>113.76621507349634</v>
      </c>
      <c r="H8" s="14">
        <f>+'M - Cuadro 5'!H13/'M - Cuadro 5'!H8*100-100</f>
        <v>-15.693287609709188</v>
      </c>
      <c r="I8" s="14">
        <f>+'M - Cuadro 5'!I13/'M - Cuadro 5'!I8*100-100</f>
        <v>-12.091085946692587</v>
      </c>
      <c r="J8" s="14">
        <f>+'M - Cuadro 5'!J13/'M - Cuadro 5'!J8*100-100</f>
        <v>-7.86447036208024</v>
      </c>
      <c r="K8" s="14">
        <f>+'M - Cuadro 5'!K13/'M - Cuadro 5'!K8*100-100</f>
        <v>-20.19492597189064</v>
      </c>
      <c r="L8" s="14">
        <f>+'M - Cuadro 5'!L13/'M - Cuadro 5'!L8*100-100</f>
        <v>19.416525298755218</v>
      </c>
      <c r="M8" s="14">
        <f>+'M - Cuadro 5'!M13/'M - Cuadro 5'!M8*100-100</f>
        <v>-0.6419914398054516</v>
      </c>
      <c r="N8" s="14">
        <f>+'M - Cuadro 5'!N13/'M - Cuadro 5'!N8*100-100</f>
        <v>47.14471160287246</v>
      </c>
      <c r="O8" s="22">
        <f>+'M - Cuadro 5'!O13/'M - Cuadro 5'!O8*100-100</f>
        <v>11.795476980626816</v>
      </c>
      <c r="P8" s="22">
        <f>+'M - Cuadro 5'!P13/'M - Cuadro 5'!P8*100-100</f>
        <v>-10.101028868112294</v>
      </c>
    </row>
    <row r="9" spans="2:16" ht="14.25">
      <c r="B9" s="23" t="s">
        <v>20</v>
      </c>
      <c r="C9" s="12">
        <v>0</v>
      </c>
      <c r="D9" s="12">
        <f>+'M - Cuadro 5'!D14/'M - Cuadro 5'!D9*100-100</f>
        <v>-22.685596324413993</v>
      </c>
      <c r="E9" s="12">
        <f>+'M - Cuadro 5'!E14/'M - Cuadro 5'!E9*100-100</f>
        <v>-3.9335946918618703</v>
      </c>
      <c r="F9" s="12">
        <f>+'M - Cuadro 5'!F14/'M - Cuadro 5'!F9*100-100</f>
        <v>-9.719284897746036</v>
      </c>
      <c r="G9" s="12">
        <f>+'M - Cuadro 5'!G14/'M - Cuadro 5'!G9*100-100</f>
        <v>98.82333767926988</v>
      </c>
      <c r="H9" s="12">
        <f>+'M - Cuadro 5'!H14/'M - Cuadro 5'!H9*100-100</f>
        <v>-16.332231748437465</v>
      </c>
      <c r="I9" s="12">
        <f>+'M - Cuadro 5'!I14/'M - Cuadro 5'!I9*100-100</f>
        <v>-20.594851336946135</v>
      </c>
      <c r="J9" s="12">
        <f>+'M - Cuadro 5'!J14/'M - Cuadro 5'!J9*100-100</f>
        <v>-17.809429759057153</v>
      </c>
      <c r="K9" s="12">
        <f>+'M - Cuadro 5'!K14/'M - Cuadro 5'!K9*100-100</f>
        <v>-21.54655641304818</v>
      </c>
      <c r="L9" s="12">
        <f>+'M - Cuadro 5'!L14/'M - Cuadro 5'!L9*100-100</f>
        <v>19.41654572933662</v>
      </c>
      <c r="M9" s="12">
        <f>+'M - Cuadro 5'!M14/'M - Cuadro 5'!M9*100-100</f>
        <v>-30.698149136538945</v>
      </c>
      <c r="N9" s="12">
        <f>+'M - Cuadro 5'!N14/'M - Cuadro 5'!N9*100-100</f>
        <v>33.1292653461698</v>
      </c>
      <c r="O9" s="24">
        <f>+'M - Cuadro 5'!O14/'M - Cuadro 5'!O9*100-100</f>
        <v>18.673751982113515</v>
      </c>
      <c r="P9" s="24">
        <f>+'M - Cuadro 5'!P14/'M - Cuadro 5'!P9*100-100</f>
        <v>-16.251533124353443</v>
      </c>
    </row>
    <row r="10" spans="2:16" ht="14.25">
      <c r="B10" s="23" t="s">
        <v>21</v>
      </c>
      <c r="C10" s="12">
        <v>0</v>
      </c>
      <c r="D10" s="12">
        <f>+'M - Cuadro 5'!D15/'M - Cuadro 5'!D10*100-100</f>
        <v>-29.919453653601607</v>
      </c>
      <c r="E10" s="12">
        <f>+'M - Cuadro 5'!E15/'M - Cuadro 5'!E10*100-100</f>
        <v>-3.6109741701436207</v>
      </c>
      <c r="F10" s="12">
        <f>+'M - Cuadro 5'!F15/'M - Cuadro 5'!F10*100-100</f>
        <v>-9.448260261816245</v>
      </c>
      <c r="G10" s="12">
        <f>+'M - Cuadro 5'!G15/'M - Cuadro 5'!G10*100-100</f>
        <v>109.48473143356895</v>
      </c>
      <c r="H10" s="12">
        <f>+'M - Cuadro 5'!H15/'M - Cuadro 5'!H10*100-100</f>
        <v>-20.845006883945175</v>
      </c>
      <c r="I10" s="12">
        <f>+'M - Cuadro 5'!I15/'M - Cuadro 5'!I10*100-100</f>
        <v>-26.421963434536536</v>
      </c>
      <c r="J10" s="12">
        <f>+'M - Cuadro 5'!J15/'M - Cuadro 5'!J10*100-100</f>
        <v>-4.6544083148038595</v>
      </c>
      <c r="K10" s="12">
        <f>+'M - Cuadro 5'!K15/'M - Cuadro 5'!K10*100-100</f>
        <v>-23.761213836435417</v>
      </c>
      <c r="L10" s="12">
        <f>+'M - Cuadro 5'!L15/'M - Cuadro 5'!L10*100-100</f>
        <v>19.416515811159528</v>
      </c>
      <c r="M10" s="12">
        <f>+'M - Cuadro 5'!M15/'M - Cuadro 5'!M10*100-100</f>
        <v>35.7540705165749</v>
      </c>
      <c r="N10" s="12">
        <f>+'M - Cuadro 5'!N15/'M - Cuadro 5'!N10*100-100</f>
        <v>29.955425817211335</v>
      </c>
      <c r="O10" s="24">
        <f>+'M - Cuadro 5'!O15/'M - Cuadro 5'!O10*100-100</f>
        <v>26.365399786884765</v>
      </c>
      <c r="P10" s="24">
        <f>+'M - Cuadro 5'!P15/'M - Cuadro 5'!P10*100-100</f>
        <v>-13.294497748925238</v>
      </c>
    </row>
    <row r="11" spans="2:16" ht="14.25">
      <c r="B11" s="23" t="s">
        <v>22</v>
      </c>
      <c r="C11" s="12">
        <v>0</v>
      </c>
      <c r="D11" s="12">
        <f>+'M - Cuadro 5'!D16/'M - Cuadro 5'!D11*100-100</f>
        <v>-27.423512112065623</v>
      </c>
      <c r="E11" s="12">
        <f>+'M - Cuadro 5'!E16/'M - Cuadro 5'!E11*100-100</f>
        <v>-4.362003465686087</v>
      </c>
      <c r="F11" s="12">
        <f>+'M - Cuadro 5'!F16/'M - Cuadro 5'!F11*100-100</f>
        <v>-5.437858797401432</v>
      </c>
      <c r="G11" s="12">
        <f>+'M - Cuadro 5'!G16/'M - Cuadro 5'!G11*100-100</f>
        <v>117.21234798877455</v>
      </c>
      <c r="H11" s="12">
        <f>+'M - Cuadro 5'!H16/'M - Cuadro 5'!H11*100-100</f>
        <v>-18.616456053727603</v>
      </c>
      <c r="I11" s="12">
        <f>+'M - Cuadro 5'!I16/'M - Cuadro 5'!I11*100-100</f>
        <v>11.418452722454631</v>
      </c>
      <c r="J11" s="12">
        <f>+'M - Cuadro 5'!J16/'M - Cuadro 5'!J11*100-100</f>
        <v>-16.28037164652106</v>
      </c>
      <c r="K11" s="12">
        <f>+'M - Cuadro 5'!K16/'M - Cuadro 5'!K11*100-100</f>
        <v>-29.281285040771877</v>
      </c>
      <c r="L11" s="12">
        <f>+'M - Cuadro 5'!L16/'M - Cuadro 5'!L11*100-100</f>
        <v>19.416541935011395</v>
      </c>
      <c r="M11" s="12">
        <f>+'M - Cuadro 5'!M16/'M - Cuadro 5'!M11*100-100</f>
        <v>-2.002532812028889</v>
      </c>
      <c r="N11" s="12">
        <f>+'M - Cuadro 5'!N16/'M - Cuadro 5'!N11*100-100</f>
        <v>46.88145626849948</v>
      </c>
      <c r="O11" s="24">
        <f>+'M - Cuadro 5'!O16/'M - Cuadro 5'!O11*100-100</f>
        <v>-8.807502775135745</v>
      </c>
      <c r="P11" s="24">
        <f>+'M - Cuadro 5'!P16/'M - Cuadro 5'!P11*100-100</f>
        <v>-6.986167868627078</v>
      </c>
    </row>
    <row r="12" spans="2:16" ht="14.25">
      <c r="B12" s="25" t="s">
        <v>23</v>
      </c>
      <c r="C12" s="13">
        <v>0</v>
      </c>
      <c r="D12" s="13">
        <f>+'M - Cuadro 5'!D17/'M - Cuadro 5'!D12*100-100</f>
        <v>-12.250221064428558</v>
      </c>
      <c r="E12" s="13">
        <f>+'M - Cuadro 5'!E17/'M - Cuadro 5'!E12*100-100</f>
        <v>4.6345179703656925</v>
      </c>
      <c r="F12" s="13">
        <f>+'M - Cuadro 5'!F17/'M - Cuadro 5'!F12*100-100</f>
        <v>-5.934076303853814</v>
      </c>
      <c r="G12" s="13">
        <f>+'M - Cuadro 5'!G17/'M - Cuadro 5'!G12*100-100</f>
        <v>131.56952965235175</v>
      </c>
      <c r="H12" s="13">
        <f>+'M - Cuadro 5'!H17/'M - Cuadro 5'!H12*100-100</f>
        <v>-6.642811809248684</v>
      </c>
      <c r="I12" s="13">
        <f>+'M - Cuadro 5'!I17/'M - Cuadro 5'!I12*100-100</f>
        <v>-14.637981319094578</v>
      </c>
      <c r="J12" s="13">
        <f>+'M - Cuadro 5'!J17/'M - Cuadro 5'!J12*100-100</f>
        <v>6.659992075240311</v>
      </c>
      <c r="K12" s="13">
        <f>+'M - Cuadro 5'!K17/'M - Cuadro 5'!K12*100-100</f>
        <v>-1.349261286205632</v>
      </c>
      <c r="L12" s="13">
        <f>+'M - Cuadro 5'!L17/'M - Cuadro 5'!L12*100-100</f>
        <v>19.41650355532873</v>
      </c>
      <c r="M12" s="13">
        <f>+'M - Cuadro 5'!M17/'M - Cuadro 5'!M12*100-100</f>
        <v>-1.146509478074492</v>
      </c>
      <c r="N12" s="13">
        <f>+'M - Cuadro 5'!N17/'M - Cuadro 5'!N12*100-100</f>
        <v>69.61180641536265</v>
      </c>
      <c r="O12" s="26">
        <f>+'M - Cuadro 5'!O17/'M - Cuadro 5'!O12*100-100</f>
        <v>15.445363181069524</v>
      </c>
      <c r="P12" s="26">
        <f>+'M - Cuadro 5'!P17/'M - Cuadro 5'!P12*100-100</f>
        <v>-4.753555577725592</v>
      </c>
    </row>
    <row r="13" spans="2:16" ht="14.25">
      <c r="B13" s="15">
        <v>2010</v>
      </c>
      <c r="C13" s="10">
        <v>0</v>
      </c>
      <c r="D13" s="10">
        <f>+'M - Cuadro 5'!D18/'M - Cuadro 5'!D13*100-100</f>
        <v>15.61734344181545</v>
      </c>
      <c r="E13" s="10">
        <f>+'M - Cuadro 5'!E18/'M - Cuadro 5'!E13*100-100</f>
        <v>38.91674654500022</v>
      </c>
      <c r="F13" s="10">
        <f>+'M - Cuadro 5'!F18/'M - Cuadro 5'!F13*100-100</f>
        <v>5.893429764025711</v>
      </c>
      <c r="G13" s="10">
        <f>+'M - Cuadro 5'!G18/'M - Cuadro 5'!G13*100-100</f>
        <v>5.618979004051752</v>
      </c>
      <c r="H13" s="10">
        <f>+'M - Cuadro 5'!H18/'M - Cuadro 5'!H13*100-100</f>
        <v>19.428175612601308</v>
      </c>
      <c r="I13" s="10">
        <f>+'M - Cuadro 5'!I18/'M - Cuadro 5'!I13*100-100</f>
        <v>2.881379183741501</v>
      </c>
      <c r="J13" s="10">
        <f>+'M - Cuadro 5'!J18/'M - Cuadro 5'!J13*100-100</f>
        <v>10.04203336187193</v>
      </c>
      <c r="K13" s="10">
        <f>+'M - Cuadro 5'!K18/'M - Cuadro 5'!K13*100-100</f>
        <v>24.036316653206853</v>
      </c>
      <c r="L13" s="10">
        <f>+'M - Cuadro 5'!L18/'M - Cuadro 5'!L13*100-100</f>
        <v>3.50992863202724</v>
      </c>
      <c r="M13" s="10">
        <f>+'M - Cuadro 5'!M18/'M - Cuadro 5'!M13*100-100</f>
        <v>4.15541555204031</v>
      </c>
      <c r="N13" s="10">
        <f>+'M - Cuadro 5'!N18/'M - Cuadro 5'!N13*100-100</f>
        <v>36.85252337378989</v>
      </c>
      <c r="O13" s="16">
        <f>+'M - Cuadro 5'!O18/'M - Cuadro 5'!O13*100-100</f>
        <v>3.8510092460762593</v>
      </c>
      <c r="P13" s="16">
        <f>+'M - Cuadro 5'!P18/'M - Cuadro 5'!P13*100-100</f>
        <v>12.334250688699044</v>
      </c>
    </row>
    <row r="14" spans="2:16" ht="14.25">
      <c r="B14" s="17" t="s">
        <v>20</v>
      </c>
      <c r="C14" s="8">
        <v>0</v>
      </c>
      <c r="D14" s="8">
        <f>+'M - Cuadro 5'!D19/'M - Cuadro 5'!D14*100-100</f>
        <v>4.044153099673252</v>
      </c>
      <c r="E14" s="8">
        <f>+'M - Cuadro 5'!E19/'M - Cuadro 5'!E14*100-100</f>
        <v>50.68168968230509</v>
      </c>
      <c r="F14" s="8">
        <f>+'M - Cuadro 5'!F19/'M - Cuadro 5'!F14*100-100</f>
        <v>6.026121651201933</v>
      </c>
      <c r="G14" s="8">
        <f>+'M - Cuadro 5'!G19/'M - Cuadro 5'!G14*100-100</f>
        <v>4.661060017377338</v>
      </c>
      <c r="H14" s="8">
        <f>+'M - Cuadro 5'!H19/'M - Cuadro 5'!H14*100-100</f>
        <v>14.63573946807692</v>
      </c>
      <c r="I14" s="8">
        <f>+'M - Cuadro 5'!I19/'M - Cuadro 5'!I14*100-100</f>
        <v>11.842505533723497</v>
      </c>
      <c r="J14" s="8">
        <f>+'M - Cuadro 5'!J19/'M - Cuadro 5'!J14*100-100</f>
        <v>27.699105828861633</v>
      </c>
      <c r="K14" s="8">
        <f>+'M - Cuadro 5'!K19/'M - Cuadro 5'!K14*100-100</f>
        <v>13.633043706506044</v>
      </c>
      <c r="L14" s="8">
        <f>+'M - Cuadro 5'!L19/'M - Cuadro 5'!L14*100-100</f>
        <v>3.509900512536589</v>
      </c>
      <c r="M14" s="8">
        <f>+'M - Cuadro 5'!M19/'M - Cuadro 5'!M14*100-100</f>
        <v>145.95793165355394</v>
      </c>
      <c r="N14" s="8">
        <f>+'M - Cuadro 5'!N19/'M - Cuadro 5'!N14*100-100</f>
        <v>26.955925334802316</v>
      </c>
      <c r="O14" s="18">
        <f>+'M - Cuadro 5'!O19/'M - Cuadro 5'!O14*100-100</f>
        <v>-4.915627472810158</v>
      </c>
      <c r="P14" s="18">
        <f>+'M - Cuadro 5'!P19/'M - Cuadro 5'!P14*100-100</f>
        <v>24.818235247359183</v>
      </c>
    </row>
    <row r="15" spans="2:16" ht="14.25">
      <c r="B15" s="17" t="s">
        <v>21</v>
      </c>
      <c r="C15" s="8">
        <v>0</v>
      </c>
      <c r="D15" s="8">
        <f>+'M - Cuadro 5'!D20/'M - Cuadro 5'!D15*100-100</f>
        <v>21.711272536203523</v>
      </c>
      <c r="E15" s="8">
        <f>+'M - Cuadro 5'!E20/'M - Cuadro 5'!E15*100-100</f>
        <v>42.32953544823215</v>
      </c>
      <c r="F15" s="8">
        <f>+'M - Cuadro 5'!F20/'M - Cuadro 5'!F15*100-100</f>
        <v>3.569612216563087</v>
      </c>
      <c r="G15" s="8">
        <f>+'M - Cuadro 5'!G20/'M - Cuadro 5'!G15*100-100</f>
        <v>4.9642700585177835</v>
      </c>
      <c r="H15" s="8">
        <f>+'M - Cuadro 5'!H20/'M - Cuadro 5'!H15*100-100</f>
        <v>23.357010532376222</v>
      </c>
      <c r="I15" s="8">
        <f>+'M - Cuadro 5'!I20/'M - Cuadro 5'!I15*100-100</f>
        <v>18.230088166128738</v>
      </c>
      <c r="J15" s="8">
        <f>+'M - Cuadro 5'!J20/'M - Cuadro 5'!J15*100-100</f>
        <v>-5.859247652340144</v>
      </c>
      <c r="K15" s="8">
        <f>+'M - Cuadro 5'!K20/'M - Cuadro 5'!K15*100-100</f>
        <v>28.06041434285592</v>
      </c>
      <c r="L15" s="8">
        <f>+'M - Cuadro 5'!L20/'M - Cuadro 5'!L15*100-100</f>
        <v>3.5099445322988316</v>
      </c>
      <c r="M15" s="8">
        <f>+'M - Cuadro 5'!M20/'M - Cuadro 5'!M15*100-100</f>
        <v>-21.269688556782512</v>
      </c>
      <c r="N15" s="8">
        <f>+'M - Cuadro 5'!N20/'M - Cuadro 5'!N15*100-100</f>
        <v>57.81755969847569</v>
      </c>
      <c r="O15" s="18">
        <f>+'M - Cuadro 5'!O20/'M - Cuadro 5'!O15*100-100</f>
        <v>-1.8821419449133288</v>
      </c>
      <c r="P15" s="18">
        <f>+'M - Cuadro 5'!P20/'M - Cuadro 5'!P15*100-100</f>
        <v>13.383108083761172</v>
      </c>
    </row>
    <row r="16" spans="2:16" ht="14.25">
      <c r="B16" s="17" t="s">
        <v>22</v>
      </c>
      <c r="C16" s="8">
        <v>0</v>
      </c>
      <c r="D16" s="8">
        <f>+'M - Cuadro 5'!D21/'M - Cuadro 5'!D16*100-100</f>
        <v>23.95640183024767</v>
      </c>
      <c r="E16" s="8">
        <f>+'M - Cuadro 5'!E21/'M - Cuadro 5'!E16*100-100</f>
        <v>40.75596781078639</v>
      </c>
      <c r="F16" s="8">
        <f>+'M - Cuadro 5'!F21/'M - Cuadro 5'!F16*100-100</f>
        <v>7.4736050432927925</v>
      </c>
      <c r="G16" s="8">
        <f>+'M - Cuadro 5'!G21/'M - Cuadro 5'!G16*100-100</f>
        <v>5.699827734711448</v>
      </c>
      <c r="H16" s="8">
        <f>+'M - Cuadro 5'!H21/'M - Cuadro 5'!H16*100-100</f>
        <v>25.058037500018145</v>
      </c>
      <c r="I16" s="8">
        <f>+'M - Cuadro 5'!I21/'M - Cuadro 5'!I16*100-100</f>
        <v>-15.696600027165971</v>
      </c>
      <c r="J16" s="8">
        <f>+'M - Cuadro 5'!J21/'M - Cuadro 5'!J16*100-100</f>
        <v>24.53305227449715</v>
      </c>
      <c r="K16" s="8">
        <f>+'M - Cuadro 5'!K21/'M - Cuadro 5'!K16*100-100</f>
        <v>24.559683842355312</v>
      </c>
      <c r="L16" s="8">
        <f>+'M - Cuadro 5'!L21/'M - Cuadro 5'!L16*100-100</f>
        <v>3.5099336161812573</v>
      </c>
      <c r="M16" s="8">
        <f>+'M - Cuadro 5'!M21/'M - Cuadro 5'!M16*100-100</f>
        <v>-9.437565545602226</v>
      </c>
      <c r="N16" s="8">
        <f>+'M - Cuadro 5'!N21/'M - Cuadro 5'!N16*100-100</f>
        <v>38.62074248724292</v>
      </c>
      <c r="O16" s="18">
        <f>+'M - Cuadro 5'!O21/'M - Cuadro 5'!O16*100-100</f>
        <v>11.525688854220206</v>
      </c>
      <c r="P16" s="18">
        <f>+'M - Cuadro 5'!P21/'M - Cuadro 5'!P16*100-100</f>
        <v>7.6191838228985205</v>
      </c>
    </row>
    <row r="17" spans="2:16" ht="14.25">
      <c r="B17" s="19" t="s">
        <v>23</v>
      </c>
      <c r="C17" s="9">
        <v>0</v>
      </c>
      <c r="D17" s="9">
        <f>+'M - Cuadro 5'!D22/'M - Cuadro 5'!D17*100-100</f>
        <v>13.278076253272687</v>
      </c>
      <c r="E17" s="9">
        <f>+'M - Cuadro 5'!E22/'M - Cuadro 5'!E17*100-100</f>
        <v>25.340125416607435</v>
      </c>
      <c r="F17" s="9">
        <f>+'M - Cuadro 5'!F22/'M - Cuadro 5'!F17*100-100</f>
        <v>6.433064635265012</v>
      </c>
      <c r="G17" s="9">
        <f>+'M - Cuadro 5'!G22/'M - Cuadro 5'!G17*100-100</f>
        <v>7.062905082554053</v>
      </c>
      <c r="H17" s="9">
        <f>+'M - Cuadro 5'!H22/'M - Cuadro 5'!H17*100-100</f>
        <v>15.046465869436105</v>
      </c>
      <c r="I17" s="9">
        <f>+'M - Cuadro 5'!I22/'M - Cuadro 5'!I17*100-100</f>
        <v>6.891524206106794</v>
      </c>
      <c r="J17" s="9">
        <f>+'M - Cuadro 5'!J22/'M - Cuadro 5'!J17*100-100</f>
        <v>2.5074966363717692</v>
      </c>
      <c r="K17" s="9">
        <f>+'M - Cuadro 5'!K22/'M - Cuadro 5'!K17*100-100</f>
        <v>30.45339331293252</v>
      </c>
      <c r="L17" s="9">
        <f>+'M - Cuadro 5'!L22/'M - Cuadro 5'!L17*100-100</f>
        <v>3.5099326513647924</v>
      </c>
      <c r="M17" s="9">
        <f>+'M - Cuadro 5'!M22/'M - Cuadro 5'!M17*100-100</f>
        <v>-58.77814631264677</v>
      </c>
      <c r="N17" s="9">
        <f>+'M - Cuadro 5'!N22/'M - Cuadro 5'!N17*100-100</f>
        <v>31.310485661013928</v>
      </c>
      <c r="O17" s="20">
        <f>+'M - Cuadro 5'!O22/'M - Cuadro 5'!O17*100-100</f>
        <v>9.139525099610864</v>
      </c>
      <c r="P17" s="20">
        <f>+'M - Cuadro 5'!P22/'M - Cuadro 5'!P17*100-100</f>
        <v>6.222496515754301</v>
      </c>
    </row>
    <row r="18" spans="2:16" ht="14.25">
      <c r="B18" s="21">
        <v>2011</v>
      </c>
      <c r="C18" s="14">
        <v>0</v>
      </c>
      <c r="D18" s="14">
        <f>+'M - Cuadro 5'!D23/'M - Cuadro 5'!D18*100-100</f>
        <v>6.880366542704138</v>
      </c>
      <c r="E18" s="14">
        <f>+'M - Cuadro 5'!E23/'M - Cuadro 5'!E18*100-100</f>
        <v>5.2706460131911825</v>
      </c>
      <c r="F18" s="14">
        <f>+'M - Cuadro 5'!F23/'M - Cuadro 5'!F18*100-100</f>
        <v>5.195880727232165</v>
      </c>
      <c r="G18" s="14">
        <f>+'M - Cuadro 5'!G23/'M - Cuadro 5'!G18*100-100</f>
        <v>-7.626534490933508</v>
      </c>
      <c r="H18" s="14">
        <f>+'M - Cuadro 5'!H23/'M - Cuadro 5'!H18*100-100</f>
        <v>6.0048846971101995</v>
      </c>
      <c r="I18" s="14">
        <f>+'M - Cuadro 5'!I23/'M - Cuadro 5'!I18*100-100</f>
        <v>5.662557489640648</v>
      </c>
      <c r="J18" s="14">
        <f>+'M - Cuadro 5'!J23/'M - Cuadro 5'!J18*100-100</f>
        <v>26.654919340200763</v>
      </c>
      <c r="K18" s="14">
        <f>+'M - Cuadro 5'!K23/'M - Cuadro 5'!K18*100-100</f>
        <v>25.491371063458644</v>
      </c>
      <c r="L18" s="14">
        <f>+'M - Cuadro 5'!L23/'M - Cuadro 5'!L18*100-100</f>
        <v>1.3193466150973592</v>
      </c>
      <c r="M18" s="14">
        <f>+'M - Cuadro 5'!M23/'M - Cuadro 5'!M18*100-100</f>
        <v>16.827494626006015</v>
      </c>
      <c r="N18" s="14">
        <f>+'M - Cuadro 5'!N23/'M - Cuadro 5'!N18*100-100</f>
        <v>10.437177870022879</v>
      </c>
      <c r="O18" s="22">
        <f>+'M - Cuadro 5'!O23/'M - Cuadro 5'!O18*100-100</f>
        <v>0.6994734168385577</v>
      </c>
      <c r="P18" s="22">
        <f>+'M - Cuadro 5'!P23/'M - Cuadro 5'!P18*100-100</f>
        <v>8.766040258465281</v>
      </c>
    </row>
    <row r="19" spans="2:16" ht="14.25">
      <c r="B19" s="23" t="s">
        <v>20</v>
      </c>
      <c r="C19" s="12">
        <v>0</v>
      </c>
      <c r="D19" s="12">
        <f>+'M - Cuadro 5'!D24/'M - Cuadro 5'!D19*100-100</f>
        <v>9.638938295332622</v>
      </c>
      <c r="E19" s="12">
        <f>+'M - Cuadro 5'!E24/'M - Cuadro 5'!E19*100-100</f>
        <v>6.822887262830562</v>
      </c>
      <c r="F19" s="12">
        <f>+'M - Cuadro 5'!F24/'M - Cuadro 5'!F19*100-100</f>
        <v>5.975052262754318</v>
      </c>
      <c r="G19" s="12">
        <f>+'M - Cuadro 5'!G24/'M - Cuadro 5'!G19*100-100</f>
        <v>-17.64068280854984</v>
      </c>
      <c r="H19" s="12">
        <f>+'M - Cuadro 5'!H24/'M - Cuadro 5'!H19*100-100</f>
        <v>7.900729413915968</v>
      </c>
      <c r="I19" s="12">
        <f>+'M - Cuadro 5'!I24/'M - Cuadro 5'!I19*100-100</f>
        <v>14.738414288208261</v>
      </c>
      <c r="J19" s="12">
        <f>+'M - Cuadro 5'!J24/'M - Cuadro 5'!J19*100-100</f>
        <v>29.74503525648268</v>
      </c>
      <c r="K19" s="12">
        <f>+'M - Cuadro 5'!K24/'M - Cuadro 5'!K19*100-100</f>
        <v>30.56360695827709</v>
      </c>
      <c r="L19" s="12">
        <f>+'M - Cuadro 5'!L24/'M - Cuadro 5'!L19*100-100</f>
        <v>1.3193383250866333</v>
      </c>
      <c r="M19" s="12">
        <f>+'M - Cuadro 5'!M24/'M - Cuadro 5'!M19*100-100</f>
        <v>-46.061705166141664</v>
      </c>
      <c r="N19" s="12">
        <f>+'M - Cuadro 5'!N24/'M - Cuadro 5'!N19*100-100</f>
        <v>30.446797770307285</v>
      </c>
      <c r="O19" s="24">
        <f>+'M - Cuadro 5'!O24/'M - Cuadro 5'!O19*100-100</f>
        <v>-7.495339483339592</v>
      </c>
      <c r="P19" s="24">
        <f>+'M - Cuadro 5'!P24/'M - Cuadro 5'!P19*100-100</f>
        <v>2.5054642994754914</v>
      </c>
    </row>
    <row r="20" spans="2:16" ht="14.25">
      <c r="B20" s="23" t="s">
        <v>21</v>
      </c>
      <c r="C20" s="12">
        <v>0</v>
      </c>
      <c r="D20" s="12">
        <f>+'M - Cuadro 5'!D25/'M - Cuadro 5'!D20*100-100</f>
        <v>9.662687565057354</v>
      </c>
      <c r="E20" s="12">
        <f>+'M - Cuadro 5'!E25/'M - Cuadro 5'!E20*100-100</f>
        <v>7.7764592292020325</v>
      </c>
      <c r="F20" s="12">
        <f>+'M - Cuadro 5'!F25/'M - Cuadro 5'!F20*100-100</f>
        <v>9.880584372662241</v>
      </c>
      <c r="G20" s="12">
        <f>+'M - Cuadro 5'!G25/'M - Cuadro 5'!G20*100-100</f>
        <v>-10.862669579023091</v>
      </c>
      <c r="H20" s="12">
        <f>+'M - Cuadro 5'!H25/'M - Cuadro 5'!H20*100-100</f>
        <v>8.939006724542935</v>
      </c>
      <c r="I20" s="12">
        <f>+'M - Cuadro 5'!I25/'M - Cuadro 5'!I20*100-100</f>
        <v>16.456345307625213</v>
      </c>
      <c r="J20" s="12">
        <f>+'M - Cuadro 5'!J25/'M - Cuadro 5'!J20*100-100</f>
        <v>39.467702708729945</v>
      </c>
      <c r="K20" s="12">
        <f>+'M - Cuadro 5'!K25/'M - Cuadro 5'!K20*100-100</f>
        <v>22.976044926771394</v>
      </c>
      <c r="L20" s="12">
        <f>+'M - Cuadro 5'!L25/'M - Cuadro 5'!L20*100-100</f>
        <v>1.319316137852482</v>
      </c>
      <c r="M20" s="12">
        <f>+'M - Cuadro 5'!M25/'M - Cuadro 5'!M20*100-100</f>
        <v>38.0028119016101</v>
      </c>
      <c r="N20" s="12">
        <f>+'M - Cuadro 5'!N25/'M - Cuadro 5'!N20*100-100</f>
        <v>30.35227843540511</v>
      </c>
      <c r="O20" s="24">
        <f>+'M - Cuadro 5'!O25/'M - Cuadro 5'!O20*100-100</f>
        <v>-3.5631774599210644</v>
      </c>
      <c r="P20" s="24">
        <f>+'M - Cuadro 5'!P25/'M - Cuadro 5'!P20*100-100</f>
        <v>15.859429199892276</v>
      </c>
    </row>
    <row r="21" spans="2:16" ht="14.25">
      <c r="B21" s="23" t="s">
        <v>22</v>
      </c>
      <c r="C21" s="12">
        <v>0</v>
      </c>
      <c r="D21" s="12">
        <f>+'M - Cuadro 5'!D26/'M - Cuadro 5'!D21*100-100</f>
        <v>6.0446281095149885</v>
      </c>
      <c r="E21" s="12">
        <f>+'M - Cuadro 5'!E26/'M - Cuadro 5'!E21*100-100</f>
        <v>1.3767712845097861</v>
      </c>
      <c r="F21" s="12">
        <f>+'M - Cuadro 5'!F26/'M - Cuadro 5'!F21*100-100</f>
        <v>4.249095622400631</v>
      </c>
      <c r="G21" s="12">
        <f>+'M - Cuadro 5'!G26/'M - Cuadro 5'!G21*100-100</f>
        <v>0.4441094383441708</v>
      </c>
      <c r="H21" s="12">
        <f>+'M - Cuadro 5'!H26/'M - Cuadro 5'!H21*100-100</f>
        <v>4.415084662945915</v>
      </c>
      <c r="I21" s="12">
        <f>+'M - Cuadro 5'!I26/'M - Cuadro 5'!I21*100-100</f>
        <v>-2.3318172299429563</v>
      </c>
      <c r="J21" s="12">
        <f>+'M - Cuadro 5'!J26/'M - Cuadro 5'!J21*100-100</f>
        <v>3.4191294231532083</v>
      </c>
      <c r="K21" s="12">
        <f>+'M - Cuadro 5'!K26/'M - Cuadro 5'!K21*100-100</f>
        <v>25.94209878561324</v>
      </c>
      <c r="L21" s="12">
        <f>+'M - Cuadro 5'!L26/'M - Cuadro 5'!L21*100-100</f>
        <v>1.3193628287124142</v>
      </c>
      <c r="M21" s="12">
        <f>+'M - Cuadro 5'!M26/'M - Cuadro 5'!M21*100-100</f>
        <v>61.96707928290877</v>
      </c>
      <c r="N21" s="12">
        <f>+'M - Cuadro 5'!N26/'M - Cuadro 5'!N21*100-100</f>
        <v>15.090892902647425</v>
      </c>
      <c r="O21" s="24">
        <f>+'M - Cuadro 5'!O26/'M - Cuadro 5'!O21*100-100</f>
        <v>-1.7865721318557632</v>
      </c>
      <c r="P21" s="24">
        <f>+'M - Cuadro 5'!P26/'M - Cuadro 5'!P21*100-100</f>
        <v>8.029002928719066</v>
      </c>
    </row>
    <row r="22" spans="2:16" ht="14.25">
      <c r="B22" s="25" t="s">
        <v>23</v>
      </c>
      <c r="C22" s="13">
        <v>0</v>
      </c>
      <c r="D22" s="13">
        <f>+'M - Cuadro 5'!D27/'M - Cuadro 5'!D22*100-100</f>
        <v>2.682473399018548</v>
      </c>
      <c r="E22" s="13">
        <f>+'M - Cuadro 5'!E27/'M - Cuadro 5'!E22*100-100</f>
        <v>5.298092363126244</v>
      </c>
      <c r="F22" s="13">
        <f>+'M - Cuadro 5'!F27/'M - Cuadro 5'!F22*100-100</f>
        <v>1.3103966223297192</v>
      </c>
      <c r="G22" s="13">
        <f>+'M - Cuadro 5'!G27/'M - Cuadro 5'!G22*100-100</f>
        <v>-2.3357754544731506</v>
      </c>
      <c r="H22" s="13">
        <f>+'M - Cuadro 5'!H27/'M - Cuadro 5'!H22*100-100</f>
        <v>3.1202512427583855</v>
      </c>
      <c r="I22" s="13">
        <f>+'M - Cuadro 5'!I27/'M - Cuadro 5'!I22*100-100</f>
        <v>-1.073135326507824</v>
      </c>
      <c r="J22" s="13">
        <f>+'M - Cuadro 5'!J27/'M - Cuadro 5'!J22*100-100</f>
        <v>35.51309936310892</v>
      </c>
      <c r="K22" s="13">
        <f>+'M - Cuadro 5'!K27/'M - Cuadro 5'!K22*100-100</f>
        <v>22.833776227370308</v>
      </c>
      <c r="L22" s="13">
        <f>+'M - Cuadro 5'!L27/'M - Cuadro 5'!L22*100-100</f>
        <v>1.3193651001766966</v>
      </c>
      <c r="M22" s="13">
        <f>+'M - Cuadro 5'!M27/'M - Cuadro 5'!M22*100-100</f>
        <v>156.33792125014753</v>
      </c>
      <c r="N22" s="13">
        <f>+'M - Cuadro 5'!N27/'M - Cuadro 5'!N22*100-100</f>
        <v>-16.423367674797333</v>
      </c>
      <c r="O22" s="26">
        <f>+'M - Cuadro 5'!O27/'M - Cuadro 5'!O22*100-100</f>
        <v>10.565562831755713</v>
      </c>
      <c r="P22" s="26">
        <f>+'M - Cuadro 5'!P27/'M - Cuadro 5'!P22*100-100</f>
        <v>8.812556786227631</v>
      </c>
    </row>
    <row r="23" spans="2:16" ht="14.25">
      <c r="B23" s="15">
        <v>2012</v>
      </c>
      <c r="C23" s="10">
        <v>0</v>
      </c>
      <c r="D23" s="10">
        <f>+'M - Cuadro 5'!D28/'M - Cuadro 5'!D23*100-100</f>
        <v>5.577349095746854</v>
      </c>
      <c r="E23" s="10">
        <f>+'M - Cuadro 5'!E28/'M - Cuadro 5'!E23*100-100</f>
        <v>-4.256459023692528</v>
      </c>
      <c r="F23" s="10">
        <f>+'M - Cuadro 5'!F28/'M - Cuadro 5'!F23*100-100</f>
        <v>1.5824159646867315</v>
      </c>
      <c r="G23" s="10">
        <f>+'M - Cuadro 5'!G28/'M - Cuadro 5'!G23*100-100</f>
        <v>-20.592827750411928</v>
      </c>
      <c r="H23" s="10">
        <f>+'M - Cuadro 5'!H28/'M - Cuadro 5'!H23*100-100</f>
        <v>1.9681766990977678</v>
      </c>
      <c r="I23" s="10">
        <f>+'M - Cuadro 5'!I28/'M - Cuadro 5'!I23*100-100</f>
        <v>8.490083931049995</v>
      </c>
      <c r="J23" s="10">
        <f>+'M - Cuadro 5'!J28/'M - Cuadro 5'!J23*100-100</f>
        <v>13.688839968114138</v>
      </c>
      <c r="K23" s="10">
        <f>+'M - Cuadro 5'!K28/'M - Cuadro 5'!K23*100-100</f>
        <v>49.345376605265386</v>
      </c>
      <c r="L23" s="10">
        <f>+'M - Cuadro 5'!L28/'M - Cuadro 5'!L23*100-100</f>
        <v>4.380128047599811</v>
      </c>
      <c r="M23" s="10">
        <f>+'M - Cuadro 5'!M28/'M - Cuadro 5'!M23*100-100</f>
        <v>-8.029639675338558</v>
      </c>
      <c r="N23" s="10">
        <f>+'M - Cuadro 5'!N28/'M - Cuadro 5'!N23*100-100</f>
        <v>27.116354534100424</v>
      </c>
      <c r="O23" s="16">
        <f>+'M - Cuadro 5'!O28/'M - Cuadro 5'!O23*100-100</f>
        <v>2.530104893458798</v>
      </c>
      <c r="P23" s="16">
        <f>+'M - Cuadro 5'!P28/'M - Cuadro 5'!P23*100-100</f>
        <v>6.958578771468879</v>
      </c>
    </row>
    <row r="24" spans="2:16" ht="14.25">
      <c r="B24" s="17" t="s">
        <v>20</v>
      </c>
      <c r="C24" s="8">
        <v>0</v>
      </c>
      <c r="D24" s="8">
        <f>+'M - Cuadro 5'!D29/'M - Cuadro 5'!D24*100-100</f>
        <v>13.878929432025515</v>
      </c>
      <c r="E24" s="8">
        <f>+'M - Cuadro 5'!E29/'M - Cuadro 5'!E24*100-100</f>
        <v>-3.6438564634185298</v>
      </c>
      <c r="F24" s="8">
        <f>+'M - Cuadro 5'!F29/'M - Cuadro 5'!F24*100-100</f>
        <v>4.223517570883416</v>
      </c>
      <c r="G24" s="8">
        <f>+'M - Cuadro 5'!G29/'M - Cuadro 5'!G24*100-100</f>
        <v>-11.76873335869152</v>
      </c>
      <c r="H24" s="8">
        <f>+'M - Cuadro 5'!H29/'M - Cuadro 5'!H24*100-100</f>
        <v>7.12062234828943</v>
      </c>
      <c r="I24" s="8">
        <f>+'M - Cuadro 5'!I29/'M - Cuadro 5'!I24*100-100</f>
        <v>7.68172946794536</v>
      </c>
      <c r="J24" s="8">
        <f>+'M - Cuadro 5'!J29/'M - Cuadro 5'!J24*100-100</f>
        <v>31.78913810598371</v>
      </c>
      <c r="K24" s="8">
        <f>+'M - Cuadro 5'!K29/'M - Cuadro 5'!K24*100-100</f>
        <v>3.926047066302303</v>
      </c>
      <c r="L24" s="8">
        <f>+'M - Cuadro 5'!L29/'M - Cuadro 5'!L24*100-100</f>
        <v>4.380137484496615</v>
      </c>
      <c r="M24" s="8">
        <f>+'M - Cuadro 5'!M29/'M - Cuadro 5'!M24*100-100</f>
        <v>-30.283867510348045</v>
      </c>
      <c r="N24" s="8">
        <f>+'M - Cuadro 5'!N29/'M - Cuadro 5'!N24*100-100</f>
        <v>25.345004038529467</v>
      </c>
      <c r="O24" s="18">
        <f>+'M - Cuadro 5'!O29/'M - Cuadro 5'!O24*100-100</f>
        <v>-6.425215324436266</v>
      </c>
      <c r="P24" s="18">
        <f>+'M - Cuadro 5'!P29/'M - Cuadro 5'!P24*100-100</f>
        <v>5.603279082445553</v>
      </c>
    </row>
    <row r="25" spans="2:16" ht="14.25">
      <c r="B25" s="17" t="s">
        <v>21</v>
      </c>
      <c r="C25" s="8">
        <v>0</v>
      </c>
      <c r="D25" s="8">
        <f>+'M - Cuadro 5'!D30/'M - Cuadro 5'!D25*100-100</f>
        <v>3.174804475346974</v>
      </c>
      <c r="E25" s="8">
        <f>+'M - Cuadro 5'!E30/'M - Cuadro 5'!E25*100-100</f>
        <v>-3.0405878110996696</v>
      </c>
      <c r="F25" s="8">
        <f>+'M - Cuadro 5'!F30/'M - Cuadro 5'!F25*100-100</f>
        <v>5.866053096070019</v>
      </c>
      <c r="G25" s="8">
        <f>+'M - Cuadro 5'!G30/'M - Cuadro 5'!G25*100-100</f>
        <v>-27.83995835347487</v>
      </c>
      <c r="H25" s="8">
        <f>+'M - Cuadro 5'!H30/'M - Cuadro 5'!H25*100-100</f>
        <v>1.5642151399631672</v>
      </c>
      <c r="I25" s="8">
        <f>+'M - Cuadro 5'!I30/'M - Cuadro 5'!I25*100-100</f>
        <v>7.786778234273967</v>
      </c>
      <c r="J25" s="8">
        <f>+'M - Cuadro 5'!J30/'M - Cuadro 5'!J25*100-100</f>
        <v>4.86895314676012</v>
      </c>
      <c r="K25" s="8">
        <f>+'M - Cuadro 5'!K30/'M - Cuadro 5'!K25*100-100</f>
        <v>15.40979871747841</v>
      </c>
      <c r="L25" s="8">
        <f>+'M - Cuadro 5'!L30/'M - Cuadro 5'!L25*100-100</f>
        <v>4.3801343044997765</v>
      </c>
      <c r="M25" s="8">
        <f>+'M - Cuadro 5'!M30/'M - Cuadro 5'!M25*100-100</f>
        <v>-16.370936444915756</v>
      </c>
      <c r="N25" s="8">
        <f>+'M - Cuadro 5'!N30/'M - Cuadro 5'!N25*100-100</f>
        <v>22.744023910410988</v>
      </c>
      <c r="O25" s="18">
        <f>+'M - Cuadro 5'!O30/'M - Cuadro 5'!O25*100-100</f>
        <v>20.167554500907542</v>
      </c>
      <c r="P25" s="18">
        <f>+'M - Cuadro 5'!P30/'M - Cuadro 5'!P25*100-100</f>
        <v>3.3308558256206737</v>
      </c>
    </row>
    <row r="26" spans="2:16" ht="14.25">
      <c r="B26" s="17" t="s">
        <v>22</v>
      </c>
      <c r="C26" s="8">
        <v>0</v>
      </c>
      <c r="D26" s="8">
        <f>+'M - Cuadro 5'!D31/'M - Cuadro 5'!D26*100-100</f>
        <v>-0.4302354223545706</v>
      </c>
      <c r="E26" s="8">
        <f>+'M - Cuadro 5'!E31/'M - Cuadro 5'!E26*100-100</f>
        <v>-3.8617505430472505</v>
      </c>
      <c r="F26" s="8">
        <f>+'M - Cuadro 5'!F31/'M - Cuadro 5'!F26*100-100</f>
        <v>-3.5871554509698456</v>
      </c>
      <c r="G26" s="8">
        <f>+'M - Cuadro 5'!G31/'M - Cuadro 5'!G26*100-100</f>
        <v>-27.88425785079268</v>
      </c>
      <c r="H26" s="8">
        <f>+'M - Cuadro 5'!H31/'M - Cuadro 5'!H26*100-100</f>
        <v>-2.1029556891940615</v>
      </c>
      <c r="I26" s="8">
        <f>+'M - Cuadro 5'!I31/'M - Cuadro 5'!I26*100-100</f>
        <v>4.477754937389562</v>
      </c>
      <c r="J26" s="8">
        <f>+'M - Cuadro 5'!J31/'M - Cuadro 5'!J26*100-100</f>
        <v>17.502638160463462</v>
      </c>
      <c r="K26" s="8">
        <f>+'M - Cuadro 5'!K31/'M - Cuadro 5'!K26*100-100</f>
        <v>20.59392765609735</v>
      </c>
      <c r="L26" s="8">
        <f>+'M - Cuadro 5'!L31/'M - Cuadro 5'!L26*100-100</f>
        <v>4.380125946609752</v>
      </c>
      <c r="M26" s="8">
        <f>+'M - Cuadro 5'!M31/'M - Cuadro 5'!M26*100-100</f>
        <v>-5.386818325845837</v>
      </c>
      <c r="N26" s="8">
        <f>+'M - Cuadro 5'!N31/'M - Cuadro 5'!N26*100-100</f>
        <v>24.238394519641687</v>
      </c>
      <c r="O26" s="18">
        <f>+'M - Cuadro 5'!O31/'M - Cuadro 5'!O26*100-100</f>
        <v>15.25037620116845</v>
      </c>
      <c r="P26" s="18">
        <f>+'M - Cuadro 5'!P31/'M - Cuadro 5'!P26*100-100</f>
        <v>3.0704407626083565</v>
      </c>
    </row>
    <row r="27" spans="2:16" ht="14.25">
      <c r="B27" s="19" t="s">
        <v>23</v>
      </c>
      <c r="C27" s="9">
        <v>0</v>
      </c>
      <c r="D27" s="9">
        <f>+'M - Cuadro 5'!D32/'M - Cuadro 5'!D27*100-100</f>
        <v>6.6906179375654915</v>
      </c>
      <c r="E27" s="9">
        <f>+'M - Cuadro 5'!E32/'M - Cuadro 5'!E27*100-100</f>
        <v>-6.425558040923605</v>
      </c>
      <c r="F27" s="9">
        <f>+'M - Cuadro 5'!F32/'M - Cuadro 5'!F27*100-100</f>
        <v>-0.0020178916897748422</v>
      </c>
      <c r="G27" s="9">
        <f>+'M - Cuadro 5'!G32/'M - Cuadro 5'!G27*100-100</f>
        <v>-15.205260459083647</v>
      </c>
      <c r="H27" s="9">
        <f>+'M - Cuadro 5'!H32/'M - Cuadro 5'!H27*100-100</f>
        <v>1.7218196909406913</v>
      </c>
      <c r="I27" s="9">
        <f>+'M - Cuadro 5'!I32/'M - Cuadro 5'!I27*100-100</f>
        <v>12.832997292177836</v>
      </c>
      <c r="J27" s="9">
        <f>+'M - Cuadro 5'!J32/'M - Cuadro 5'!J27*100-100</f>
        <v>4.539921716140654</v>
      </c>
      <c r="K27" s="9">
        <f>+'M - Cuadro 5'!K32/'M - Cuadro 5'!K27*100-100</f>
        <v>152.73810889699865</v>
      </c>
      <c r="L27" s="9">
        <f>+'M - Cuadro 5'!L32/'M - Cuadro 5'!L27*100-100</f>
        <v>4.380117258614831</v>
      </c>
      <c r="M27" s="9">
        <f>+'M - Cuadro 5'!M32/'M - Cuadro 5'!M27*100-100</f>
        <v>21.415608772011566</v>
      </c>
      <c r="N27" s="9">
        <f>+'M - Cuadro 5'!N32/'M - Cuadro 5'!N27*100-100</f>
        <v>35.36367938208852</v>
      </c>
      <c r="O27" s="20">
        <f>+'M - Cuadro 5'!O32/'M - Cuadro 5'!O27*100-100</f>
        <v>-10.802132908681827</v>
      </c>
      <c r="P27" s="20">
        <f>+'M - Cuadro 5'!P32/'M - Cuadro 5'!P27*100-100</f>
        <v>15.153875677889062</v>
      </c>
    </row>
    <row r="28" spans="2:16" ht="14.25">
      <c r="B28" s="21">
        <v>2013</v>
      </c>
      <c r="C28" s="14">
        <v>0</v>
      </c>
      <c r="D28" s="14">
        <f>+'M - Cuadro 5'!D33/'M - Cuadro 5'!D28*100-100</f>
        <v>-2.1228300308045362</v>
      </c>
      <c r="E28" s="14">
        <f>+'M - Cuadro 5'!E33/'M - Cuadro 5'!E28*100-100</f>
        <v>7.4338528540658615</v>
      </c>
      <c r="F28" s="14">
        <f>+'M - Cuadro 5'!F33/'M - Cuadro 5'!F28*100-100</f>
        <v>11.436200208342257</v>
      </c>
      <c r="G28" s="14">
        <f>+'M - Cuadro 5'!G33/'M - Cuadro 5'!G28*100-100</f>
        <v>28.277203198331307</v>
      </c>
      <c r="H28" s="14">
        <f>+'M - Cuadro 5'!H33/'M - Cuadro 5'!H28*100-100</f>
        <v>2.670444452261961</v>
      </c>
      <c r="I28" s="14">
        <f>+'M - Cuadro 5'!I33/'M - Cuadro 5'!I28*100-100</f>
        <v>7.876897398694524</v>
      </c>
      <c r="J28" s="14">
        <f>+'M - Cuadro 5'!J33/'M - Cuadro 5'!J28*100-100</f>
        <v>24.315145542268098</v>
      </c>
      <c r="K28" s="14">
        <f>+'M - Cuadro 5'!K33/'M - Cuadro 5'!K28*100-100</f>
        <v>-25.03188378047703</v>
      </c>
      <c r="L28" s="14">
        <f>+'M - Cuadro 5'!L33/'M - Cuadro 5'!L28*100-100</f>
        <v>11.145533409435401</v>
      </c>
      <c r="M28" s="14">
        <f>+'M - Cuadro 5'!M33/'M - Cuadro 5'!M28*100-100</f>
        <v>7.488100229701502</v>
      </c>
      <c r="N28" s="14">
        <f>+'M - Cuadro 5'!N33/'M - Cuadro 5'!N28*100-100</f>
        <v>-23.119176036791316</v>
      </c>
      <c r="O28" s="22">
        <f>+'M - Cuadro 5'!O33/'M - Cuadro 5'!O28*100-100</f>
        <v>11.133867253523675</v>
      </c>
      <c r="P28" s="22">
        <f>+'M - Cuadro 5'!P33/'M - Cuadro 5'!P28*100-100</f>
        <v>3.1660981450525583</v>
      </c>
    </row>
    <row r="29" spans="2:16" ht="14.25">
      <c r="B29" s="23" t="s">
        <v>20</v>
      </c>
      <c r="C29" s="12">
        <v>0</v>
      </c>
      <c r="D29" s="12">
        <f>+'M - Cuadro 5'!D34/'M - Cuadro 5'!D29*100-100</f>
        <v>-6.560837426412732</v>
      </c>
      <c r="E29" s="12">
        <f>+'M - Cuadro 5'!E34/'M - Cuadro 5'!E29*100-100</f>
        <v>-0.759801864941565</v>
      </c>
      <c r="F29" s="12">
        <f>+'M - Cuadro 5'!F34/'M - Cuadro 5'!F29*100-100</f>
        <v>3.614435488138753</v>
      </c>
      <c r="G29" s="12">
        <f>+'M - Cuadro 5'!G34/'M - Cuadro 5'!G29*100-100</f>
        <v>22.889722365925167</v>
      </c>
      <c r="H29" s="12">
        <f>+'M - Cuadro 5'!H34/'M - Cuadro 5'!H29*100-100</f>
        <v>-3.294795195824591</v>
      </c>
      <c r="I29" s="12">
        <f>+'M - Cuadro 5'!I34/'M - Cuadro 5'!I29*100-100</f>
        <v>9.061999535429521</v>
      </c>
      <c r="J29" s="12">
        <f>+'M - Cuadro 5'!J34/'M - Cuadro 5'!J29*100-100</f>
        <v>9.946691749297031</v>
      </c>
      <c r="K29" s="12">
        <f>+'M - Cuadro 5'!K34/'M - Cuadro 5'!K29*100-100</f>
        <v>-4.690231881429895</v>
      </c>
      <c r="L29" s="12">
        <f>+'M - Cuadro 5'!L34/'M - Cuadro 5'!L29*100-100</f>
        <v>6.864886900799334</v>
      </c>
      <c r="M29" s="12">
        <f>+'M - Cuadro 5'!M34/'M - Cuadro 5'!M29*100-100</f>
        <v>75.05627577604713</v>
      </c>
      <c r="N29" s="12">
        <f>+'M - Cuadro 5'!N34/'M - Cuadro 5'!N29*100-100</f>
        <v>-29.38339930464096</v>
      </c>
      <c r="O29" s="24">
        <f>+'M - Cuadro 5'!O34/'M - Cuadro 5'!O29*100-100</f>
        <v>32.50075407882861</v>
      </c>
      <c r="P29" s="24">
        <f>+'M - Cuadro 5'!P34/'M - Cuadro 5'!P29*100-100</f>
        <v>5.323007731940351</v>
      </c>
    </row>
    <row r="30" spans="2:16" ht="14.25">
      <c r="B30" s="23" t="s">
        <v>21</v>
      </c>
      <c r="C30" s="12">
        <v>0</v>
      </c>
      <c r="D30" s="12">
        <f>+'M - Cuadro 5'!D35/'M - Cuadro 5'!D30*100-100</f>
        <v>0.8736718165116599</v>
      </c>
      <c r="E30" s="12">
        <f>+'M - Cuadro 5'!E35/'M - Cuadro 5'!E30*100-100</f>
        <v>3.8078745673822993</v>
      </c>
      <c r="F30" s="12">
        <f>+'M - Cuadro 5'!F35/'M - Cuadro 5'!F30*100-100</f>
        <v>7.665563096993068</v>
      </c>
      <c r="G30" s="12">
        <f>+'M - Cuadro 5'!G35/'M - Cuadro 5'!G30*100-100</f>
        <v>51.413480366896835</v>
      </c>
      <c r="H30" s="12">
        <f>+'M - Cuadro 5'!H35/'M - Cuadro 5'!H30*100-100</f>
        <v>3.0226727839923484</v>
      </c>
      <c r="I30" s="12">
        <f>+'M - Cuadro 5'!I35/'M - Cuadro 5'!I30*100-100</f>
        <v>4.548066167838115</v>
      </c>
      <c r="J30" s="12">
        <f>+'M - Cuadro 5'!J35/'M - Cuadro 5'!J30*100-100</f>
        <v>31.282353592437232</v>
      </c>
      <c r="K30" s="12">
        <f>+'M - Cuadro 5'!K35/'M - Cuadro 5'!K30*100-100</f>
        <v>-11.015077109655877</v>
      </c>
      <c r="L30" s="12">
        <f>+'M - Cuadro 5'!L35/'M - Cuadro 5'!L30*100-100</f>
        <v>9.998702533744861</v>
      </c>
      <c r="M30" s="12">
        <f>+'M - Cuadro 5'!M35/'M - Cuadro 5'!M30*100-100</f>
        <v>-3.07976659978101</v>
      </c>
      <c r="N30" s="12">
        <f>+'M - Cuadro 5'!N35/'M - Cuadro 5'!N30*100-100</f>
        <v>-21.54282369107517</v>
      </c>
      <c r="O30" s="24">
        <f>+'M - Cuadro 5'!O35/'M - Cuadro 5'!O30*100-100</f>
        <v>0.703674904795065</v>
      </c>
      <c r="P30" s="24">
        <f>+'M - Cuadro 5'!P35/'M - Cuadro 5'!P30*100-100</f>
        <v>3.1789085838304914</v>
      </c>
    </row>
    <row r="31" spans="2:16" ht="14.25">
      <c r="B31" s="23" t="s">
        <v>22</v>
      </c>
      <c r="C31" s="12">
        <v>0</v>
      </c>
      <c r="D31" s="12">
        <f>+'M - Cuadro 5'!D36/'M - Cuadro 5'!D31*100-100</f>
        <v>1.9961777400077523</v>
      </c>
      <c r="E31" s="12">
        <f>+'M - Cuadro 5'!E36/'M - Cuadro 5'!E31*100-100</f>
        <v>11.505917932737958</v>
      </c>
      <c r="F31" s="12">
        <f>+'M - Cuadro 5'!F36/'M - Cuadro 5'!F31*100-100</f>
        <v>23.707632147014607</v>
      </c>
      <c r="G31" s="12">
        <f>+'M - Cuadro 5'!G36/'M - Cuadro 5'!G31*100-100</f>
        <v>42.6872597731321</v>
      </c>
      <c r="H31" s="12">
        <f>+'M - Cuadro 5'!H36/'M - Cuadro 5'!H31*100-100</f>
        <v>7.999168963938018</v>
      </c>
      <c r="I31" s="12">
        <f>+'M - Cuadro 5'!I36/'M - Cuadro 5'!I31*100-100</f>
        <v>9.037807130569945</v>
      </c>
      <c r="J31" s="12">
        <f>+'M - Cuadro 5'!J36/'M - Cuadro 5'!J31*100-100</f>
        <v>30.41173912389442</v>
      </c>
      <c r="K31" s="12">
        <f>+'M - Cuadro 5'!K36/'M - Cuadro 5'!K31*100-100</f>
        <v>-20.587805084154013</v>
      </c>
      <c r="L31" s="12">
        <f>+'M - Cuadro 5'!L36/'M - Cuadro 5'!L31*100-100</f>
        <v>3.01893914359583</v>
      </c>
      <c r="M31" s="12">
        <f>+'M - Cuadro 5'!M36/'M - Cuadro 5'!M31*100-100</f>
        <v>-13.59017436236941</v>
      </c>
      <c r="N31" s="12">
        <f>+'M - Cuadro 5'!N36/'M - Cuadro 5'!N31*100-100</f>
        <v>-5.123290550804924</v>
      </c>
      <c r="O31" s="24">
        <f>+'M - Cuadro 5'!O36/'M - Cuadro 5'!O31*100-100</f>
        <v>17.04650654725819</v>
      </c>
      <c r="P31" s="24">
        <f>+'M - Cuadro 5'!P36/'M - Cuadro 5'!P31*100-100</f>
        <v>5.196574042145556</v>
      </c>
    </row>
    <row r="32" spans="2:16" ht="14.25">
      <c r="B32" s="25" t="s">
        <v>23</v>
      </c>
      <c r="C32" s="13">
        <v>0</v>
      </c>
      <c r="D32" s="13">
        <f>+'M - Cuadro 5'!D37/'M - Cuadro 5'!D32*100-100</f>
        <v>-4.758674841439742</v>
      </c>
      <c r="E32" s="13">
        <f>+'M - Cuadro 5'!E37/'M - Cuadro 5'!E32*100-100</f>
        <v>15.023243059760233</v>
      </c>
      <c r="F32" s="13">
        <f>+'M - Cuadro 5'!F37/'M - Cuadro 5'!F32*100-100</f>
        <v>11.47836064870367</v>
      </c>
      <c r="G32" s="13">
        <f>+'M - Cuadro 5'!G37/'M - Cuadro 5'!G32*100-100</f>
        <v>5.815665907797381</v>
      </c>
      <c r="H32" s="13">
        <f>+'M - Cuadro 5'!H37/'M - Cuadro 5'!H32*100-100</f>
        <v>2.9483461677972684</v>
      </c>
      <c r="I32" s="13">
        <f>+'M - Cuadro 5'!I37/'M - Cuadro 5'!I32*100-100</f>
        <v>8.684028214839572</v>
      </c>
      <c r="J32" s="13">
        <f>+'M - Cuadro 5'!J37/'M - Cuadro 5'!J32*100-100</f>
        <v>26.764304515100562</v>
      </c>
      <c r="K32" s="13">
        <f>+'M - Cuadro 5'!K37/'M - Cuadro 5'!K32*100-100</f>
        <v>-41.098758004293934</v>
      </c>
      <c r="L32" s="13">
        <f>+'M - Cuadro 5'!L37/'M - Cuadro 5'!L32*100-100</f>
        <v>22.26379327521242</v>
      </c>
      <c r="M32" s="13">
        <f>+'M - Cuadro 5'!M37/'M - Cuadro 5'!M32*100-100</f>
        <v>2.1813826377653953</v>
      </c>
      <c r="N32" s="13">
        <f>+'M - Cuadro 5'!N37/'M - Cuadro 5'!N32*100-100</f>
        <v>-33.27082078325991</v>
      </c>
      <c r="O32" s="26">
        <f>+'M - Cuadro 5'!O37/'M - Cuadro 5'!O32*100-100</f>
        <v>2.176680895260816</v>
      </c>
      <c r="P32" s="26">
        <f>+'M - Cuadro 5'!P37/'M - Cuadro 5'!P32*100-100</f>
        <v>-0.2164343859834048</v>
      </c>
    </row>
    <row r="33" spans="2:16" ht="14.25">
      <c r="B33" s="15">
        <v>2014</v>
      </c>
      <c r="C33" s="10">
        <v>0</v>
      </c>
      <c r="D33" s="10">
        <f>+'M - Cuadro 5'!D38/'M - Cuadro 5'!D33*100-100</f>
        <v>2.3415013321851177</v>
      </c>
      <c r="E33" s="10">
        <f>+'M - Cuadro 5'!E38/'M - Cuadro 5'!E33*100-100</f>
        <v>7.333781015416619</v>
      </c>
      <c r="F33" s="10">
        <f>+'M - Cuadro 5'!F38/'M - Cuadro 5'!F33*100-100</f>
        <v>4.010732016419567</v>
      </c>
      <c r="G33" s="10">
        <f>+'M - Cuadro 5'!G38/'M - Cuadro 5'!G33*100-100</f>
        <v>35.134565189038284</v>
      </c>
      <c r="H33" s="10">
        <f>+'M - Cuadro 5'!H38/'M - Cuadro 5'!H33*100-100</f>
        <v>4.30013931575202</v>
      </c>
      <c r="I33" s="10">
        <f>+'M - Cuadro 5'!I38/'M - Cuadro 5'!I33*100-100</f>
        <v>1.8539778094449844</v>
      </c>
      <c r="J33" s="10">
        <f>+'M - Cuadro 5'!J38/'M - Cuadro 5'!J33*100-100</f>
        <v>2.4794800518649396</v>
      </c>
      <c r="K33" s="10">
        <f>+'M - Cuadro 5'!K38/'M - Cuadro 5'!K33*100-100</f>
        <v>19.145130066934342</v>
      </c>
      <c r="L33" s="10">
        <f>+'M - Cuadro 5'!L38/'M - Cuadro 5'!L33*100-100</f>
        <v>29.418119008488617</v>
      </c>
      <c r="M33" s="10">
        <f>+'M - Cuadro 5'!M38/'M - Cuadro 5'!M33*100-100</f>
        <v>0.12004627046387384</v>
      </c>
      <c r="N33" s="10">
        <f>+'M - Cuadro 5'!N38/'M - Cuadro 5'!N33*100-100</f>
        <v>20.484833679965675</v>
      </c>
      <c r="O33" s="16">
        <f>+'M - Cuadro 5'!O38/'M - Cuadro 5'!O33*100-100</f>
        <v>4.335457089522166</v>
      </c>
      <c r="P33" s="16">
        <f>+'M - Cuadro 5'!P38/'M - Cuadro 5'!P33*100-100</f>
        <v>5.383244698529225</v>
      </c>
    </row>
    <row r="34" spans="2:16" ht="14.25">
      <c r="B34" s="17" t="s">
        <v>20</v>
      </c>
      <c r="C34" s="8">
        <v>0</v>
      </c>
      <c r="D34" s="8">
        <f>+'M - Cuadro 5'!D39/'M - Cuadro 5'!D34*100-100</f>
        <v>2.3498598264661865</v>
      </c>
      <c r="E34" s="8">
        <f>+'M - Cuadro 5'!E39/'M - Cuadro 5'!E34*100-100</f>
        <v>7.943737213063969</v>
      </c>
      <c r="F34" s="8">
        <f>+'M - Cuadro 5'!F39/'M - Cuadro 5'!F34*100-100</f>
        <v>3.8946780707073145</v>
      </c>
      <c r="G34" s="8">
        <f>+'M - Cuadro 5'!G39/'M - Cuadro 5'!G34*100-100</f>
        <v>37.272807002157464</v>
      </c>
      <c r="H34" s="8">
        <f>+'M - Cuadro 5'!H39/'M - Cuadro 5'!H34*100-100</f>
        <v>4.428860459522326</v>
      </c>
      <c r="I34" s="8">
        <f>+'M - Cuadro 5'!I39/'M - Cuadro 5'!I34*100-100</f>
        <v>-4.940940687581119</v>
      </c>
      <c r="J34" s="8">
        <f>+'M - Cuadro 5'!J39/'M - Cuadro 5'!J34*100-100</f>
        <v>-2.8268223146729667</v>
      </c>
      <c r="K34" s="8">
        <f>+'M - Cuadro 5'!K39/'M - Cuadro 5'!K34*100-100</f>
        <v>76.77807028459597</v>
      </c>
      <c r="L34" s="8">
        <f>+'M - Cuadro 5'!L39/'M - Cuadro 5'!L34*100-100</f>
        <v>37.678763083163034</v>
      </c>
      <c r="M34" s="8">
        <f>+'M - Cuadro 5'!M39/'M - Cuadro 5'!M34*100-100</f>
        <v>-14.026583083274247</v>
      </c>
      <c r="N34" s="8">
        <f>+'M - Cuadro 5'!N39/'M - Cuadro 5'!N34*100-100</f>
        <v>40.402146081824185</v>
      </c>
      <c r="O34" s="18">
        <f>+'M - Cuadro 5'!O39/'M - Cuadro 5'!O34*100-100</f>
        <v>-1.1088212769721508</v>
      </c>
      <c r="P34" s="18">
        <f>+'M - Cuadro 5'!P39/'M - Cuadro 5'!P34*100-100</f>
        <v>5.506573710947123</v>
      </c>
    </row>
    <row r="35" spans="2:16" ht="14.25">
      <c r="B35" s="17" t="s">
        <v>21</v>
      </c>
      <c r="C35" s="8">
        <v>0</v>
      </c>
      <c r="D35" s="8">
        <f>+'M - Cuadro 5'!D40/'M - Cuadro 5'!D35*100-100</f>
        <v>-3.096663094782585</v>
      </c>
      <c r="E35" s="8">
        <f>+'M - Cuadro 5'!E40/'M - Cuadro 5'!E35*100-100</f>
        <v>5.526494389252903</v>
      </c>
      <c r="F35" s="8">
        <f>+'M - Cuadro 5'!F40/'M - Cuadro 5'!F35*100-100</f>
        <v>1.7117489914128186</v>
      </c>
      <c r="G35" s="8">
        <f>+'M - Cuadro 5'!G40/'M - Cuadro 5'!G35*100-100</f>
        <v>55.22286468844547</v>
      </c>
      <c r="H35" s="8">
        <f>+'M - Cuadro 5'!H40/'M - Cuadro 5'!H35*100-100</f>
        <v>0.5336878902694195</v>
      </c>
      <c r="I35" s="8">
        <f>+'M - Cuadro 5'!I40/'M - Cuadro 5'!I35*100-100</f>
        <v>10.292620728752524</v>
      </c>
      <c r="J35" s="8">
        <f>+'M - Cuadro 5'!J40/'M - Cuadro 5'!J35*100-100</f>
        <v>3.288882944481813</v>
      </c>
      <c r="K35" s="8">
        <f>+'M - Cuadro 5'!K40/'M - Cuadro 5'!K35*100-100</f>
        <v>23.3864200954919</v>
      </c>
      <c r="L35" s="8">
        <f>+'M - Cuadro 5'!L40/'M - Cuadro 5'!L35*100-100</f>
        <v>34.84382777289164</v>
      </c>
      <c r="M35" s="8">
        <f>+'M - Cuadro 5'!M40/'M - Cuadro 5'!M35*100-100</f>
        <v>6.452110492106982</v>
      </c>
      <c r="N35" s="8">
        <f>+'M - Cuadro 5'!N40/'M - Cuadro 5'!N35*100-100</f>
        <v>26.53717212364522</v>
      </c>
      <c r="O35" s="18">
        <f>+'M - Cuadro 5'!O40/'M - Cuadro 5'!O35*100-100</f>
        <v>19.93645127416687</v>
      </c>
      <c r="P35" s="18">
        <f>+'M - Cuadro 5'!P40/'M - Cuadro 5'!P35*100-100</f>
        <v>7.442818734433203</v>
      </c>
    </row>
    <row r="36" spans="2:16" ht="14.25">
      <c r="B36" s="17" t="s">
        <v>22</v>
      </c>
      <c r="C36" s="8">
        <v>0</v>
      </c>
      <c r="D36" s="8">
        <f>+'M - Cuadro 5'!D41/'M - Cuadro 5'!D36*100-100</f>
        <v>0.9594797878801415</v>
      </c>
      <c r="E36" s="8">
        <f>+'M - Cuadro 5'!E41/'M - Cuadro 5'!E36*100-100</f>
        <v>6.77755932830641</v>
      </c>
      <c r="F36" s="8">
        <f>+'M - Cuadro 5'!F41/'M - Cuadro 5'!F36*100-100</f>
        <v>6.1929717173978105</v>
      </c>
      <c r="G36" s="8">
        <f>+'M - Cuadro 5'!G41/'M - Cuadro 5'!G36*100-100</f>
        <v>46.59586280300516</v>
      </c>
      <c r="H36" s="8">
        <f>+'M - Cuadro 5'!H41/'M - Cuadro 5'!H36*100-100</f>
        <v>3.878034533002534</v>
      </c>
      <c r="I36" s="8">
        <f>+'M - Cuadro 5'!I41/'M - Cuadro 5'!I36*100-100</f>
        <v>22.57758097188062</v>
      </c>
      <c r="J36" s="8">
        <f>+'M - Cuadro 5'!J41/'M - Cuadro 5'!J36*100-100</f>
        <v>9.735872743474715</v>
      </c>
      <c r="K36" s="8">
        <f>+'M - Cuadro 5'!K41/'M - Cuadro 5'!K36*100-100</f>
        <v>18.150535195909256</v>
      </c>
      <c r="L36" s="8">
        <f>+'M - Cuadro 5'!L41/'M - Cuadro 5'!L36*100-100</f>
        <v>50.65000169009497</v>
      </c>
      <c r="M36" s="8">
        <f>+'M - Cuadro 5'!M41/'M - Cuadro 5'!M36*100-100</f>
        <v>8.504106832240964</v>
      </c>
      <c r="N36" s="8">
        <f>+'M - Cuadro 5'!N41/'M - Cuadro 5'!N36*100-100</f>
        <v>11.674647542320685</v>
      </c>
      <c r="O36" s="18">
        <f>+'M - Cuadro 5'!O41/'M - Cuadro 5'!O36*100-100</f>
        <v>-6.4197484825821505</v>
      </c>
      <c r="P36" s="18">
        <f>+'M - Cuadro 5'!P41/'M - Cuadro 5'!P36*100-100</f>
        <v>11.409868267987846</v>
      </c>
    </row>
    <row r="37" spans="2:16" ht="14.25">
      <c r="B37" s="19" t="s">
        <v>23</v>
      </c>
      <c r="C37" s="9">
        <v>0</v>
      </c>
      <c r="D37" s="9">
        <f>+'M - Cuadro 5'!D42/'M - Cuadro 5'!D37*100-100</f>
        <v>9.491242611515744</v>
      </c>
      <c r="E37" s="9">
        <f>+'M - Cuadro 5'!E42/'M - Cuadro 5'!E37*100-100</f>
        <v>9.05456586166342</v>
      </c>
      <c r="F37" s="9">
        <f>+'M - Cuadro 5'!F42/'M - Cuadro 5'!F37*100-100</f>
        <v>4.145162329087924</v>
      </c>
      <c r="G37" s="9">
        <f>+'M - Cuadro 5'!G42/'M - Cuadro 5'!G37*100-100</f>
        <v>1.514107352362771</v>
      </c>
      <c r="H37" s="9">
        <f>+'M - Cuadro 5'!H42/'M - Cuadro 5'!H37*100-100</f>
        <v>8.392444340710455</v>
      </c>
      <c r="I37" s="9">
        <f>+'M - Cuadro 5'!I42/'M - Cuadro 5'!I37*100-100</f>
        <v>-14.605816083650296</v>
      </c>
      <c r="J37" s="9">
        <f>+'M - Cuadro 5'!J42/'M - Cuadro 5'!J37*100-100</f>
        <v>-0.2840935629188692</v>
      </c>
      <c r="K37" s="9">
        <f>+'M - Cuadro 5'!K42/'M - Cuadro 5'!K37*100-100</f>
        <v>-19.691018317639546</v>
      </c>
      <c r="L37" s="9">
        <f>+'M - Cuadro 5'!L42/'M - Cuadro 5'!L37*100-100</f>
        <v>4.647230545659497</v>
      </c>
      <c r="M37" s="9">
        <f>+'M - Cuadro 5'!M42/'M - Cuadro 5'!M37*100-100</f>
        <v>0.4460925754250269</v>
      </c>
      <c r="N37" s="9">
        <f>+'M - Cuadro 5'!N42/'M - Cuadro 5'!N37*100-100</f>
        <v>6.157977089032428</v>
      </c>
      <c r="O37" s="20">
        <f>+'M - Cuadro 5'!O42/'M - Cuadro 5'!O37*100-100</f>
        <v>6.650977626815461</v>
      </c>
      <c r="P37" s="20">
        <f>+'M - Cuadro 5'!P42/'M - Cuadro 5'!P37*100-100</f>
        <v>-1.8090899928419901</v>
      </c>
    </row>
    <row r="38" spans="2:16" ht="14.25">
      <c r="B38" s="21">
        <v>2015</v>
      </c>
      <c r="C38" s="14">
        <v>0</v>
      </c>
      <c r="D38" s="14">
        <f>+'M - Cuadro 5'!D43/'M - Cuadro 5'!D38*100-100</f>
        <v>2.0112678507705084</v>
      </c>
      <c r="E38" s="14">
        <f>+'M - Cuadro 5'!E43/'M - Cuadro 5'!E38*100-100</f>
        <v>2.5292231961784495</v>
      </c>
      <c r="F38" s="14">
        <f>+'M - Cuadro 5'!F43/'M - Cuadro 5'!F38*100-100</f>
        <v>6.939460889174612</v>
      </c>
      <c r="G38" s="14">
        <f>+'M - Cuadro 5'!G43/'M - Cuadro 5'!G38*100-100</f>
        <v>-12.959327046551735</v>
      </c>
      <c r="H38" s="14">
        <f>+'M - Cuadro 5'!H43/'M - Cuadro 5'!H38*100-100</f>
        <v>2.7793262938382384</v>
      </c>
      <c r="I38" s="14">
        <f>+'M - Cuadro 5'!I43/'M - Cuadro 5'!I38*100-100</f>
        <v>-3.5788920204362995</v>
      </c>
      <c r="J38" s="14">
        <f>+'M - Cuadro 5'!J43/'M - Cuadro 5'!J38*100-100</f>
        <v>0.16530750827443796</v>
      </c>
      <c r="K38" s="14">
        <f>+'M - Cuadro 5'!K43/'M - Cuadro 5'!K38*100-100</f>
        <v>-14.978454342192265</v>
      </c>
      <c r="L38" s="14">
        <f>+'M - Cuadro 5'!L43/'M - Cuadro 5'!L38*100-100</f>
        <v>13.509943803675938</v>
      </c>
      <c r="M38" s="14">
        <f>+'M - Cuadro 5'!M43/'M - Cuadro 5'!M38*100-100</f>
        <v>7.588319062380307</v>
      </c>
      <c r="N38" s="14">
        <f>+'M - Cuadro 5'!N43/'M - Cuadro 5'!N38*100-100</f>
        <v>16.2890753901699</v>
      </c>
      <c r="O38" s="22">
        <f>+'M - Cuadro 5'!O43/'M - Cuadro 5'!O38*100-100</f>
        <v>4.000683489355808</v>
      </c>
      <c r="P38" s="22">
        <f>+'M - Cuadro 5'!P43/'M - Cuadro 5'!P38*100-100</f>
        <v>1.2618530389380425</v>
      </c>
    </row>
    <row r="39" spans="2:16" ht="14.25">
      <c r="B39" s="23" t="s">
        <v>20</v>
      </c>
      <c r="C39" s="12">
        <v>0</v>
      </c>
      <c r="D39" s="12">
        <f>+'M - Cuadro 5'!D44/'M - Cuadro 5'!D39*100-100</f>
        <v>-0.5288899915943119</v>
      </c>
      <c r="E39" s="12">
        <f>+'M - Cuadro 5'!E44/'M - Cuadro 5'!E39*100-100</f>
        <v>3.313839610814526</v>
      </c>
      <c r="F39" s="12">
        <f>+'M - Cuadro 5'!F44/'M - Cuadro 5'!F39*100-100</f>
        <v>2.2694396813425186</v>
      </c>
      <c r="G39" s="12">
        <f>+'M - Cuadro 5'!G44/'M - Cuadro 5'!G39*100-100</f>
        <v>-8.114218904531782</v>
      </c>
      <c r="H39" s="12">
        <f>+'M - Cuadro 5'!H44/'M - Cuadro 5'!H39*100-100</f>
        <v>0.8701035823546448</v>
      </c>
      <c r="I39" s="12">
        <f>+'M - Cuadro 5'!I44/'M - Cuadro 5'!I39*100-100</f>
        <v>3.961559469945712</v>
      </c>
      <c r="J39" s="12">
        <f>+'M - Cuadro 5'!J44/'M - Cuadro 5'!J39*100-100</f>
        <v>-0.3286178106525739</v>
      </c>
      <c r="K39" s="12">
        <f>+'M - Cuadro 5'!K44/'M - Cuadro 5'!K39*100-100</f>
        <v>-37.61345317046637</v>
      </c>
      <c r="L39" s="12">
        <f>+'M - Cuadro 5'!L44/'M - Cuadro 5'!L39*100-100</f>
        <v>0.093463679967698</v>
      </c>
      <c r="M39" s="12">
        <f>+'M - Cuadro 5'!M44/'M - Cuadro 5'!M39*100-100</f>
        <v>7.78793891725978</v>
      </c>
      <c r="N39" s="12">
        <f>+'M - Cuadro 5'!N44/'M - Cuadro 5'!N39*100-100</f>
        <v>15.17908568093273</v>
      </c>
      <c r="O39" s="24">
        <f>+'M - Cuadro 5'!O44/'M - Cuadro 5'!O39*100-100</f>
        <v>1.2093173597104396</v>
      </c>
      <c r="P39" s="24">
        <f>+'M - Cuadro 5'!P44/'M - Cuadro 5'!P39*100-100</f>
        <v>-0.7974528007914614</v>
      </c>
    </row>
    <row r="40" spans="2:16" ht="14.25">
      <c r="B40" s="23" t="s">
        <v>21</v>
      </c>
      <c r="C40" s="12">
        <v>0</v>
      </c>
      <c r="D40" s="12">
        <f>+'M - Cuadro 5'!D45/'M - Cuadro 5'!D40*100-100</f>
        <v>4.820830845941941</v>
      </c>
      <c r="E40" s="12">
        <f>+'M - Cuadro 5'!E45/'M - Cuadro 5'!E40*100-100</f>
        <v>2.1617732388430397</v>
      </c>
      <c r="F40" s="12">
        <f>+'M - Cuadro 5'!F45/'M - Cuadro 5'!F40*100-100</f>
        <v>5.755374849716574</v>
      </c>
      <c r="G40" s="12">
        <f>+'M - Cuadro 5'!G45/'M - Cuadro 5'!G40*100-100</f>
        <v>-24.818680497088337</v>
      </c>
      <c r="H40" s="12">
        <f>+'M - Cuadro 5'!H45/'M - Cuadro 5'!H40*100-100</f>
        <v>3.7974799135878072</v>
      </c>
      <c r="I40" s="12">
        <f>+'M - Cuadro 5'!I45/'M - Cuadro 5'!I40*100-100</f>
        <v>-3.0478747207750843</v>
      </c>
      <c r="J40" s="12">
        <f>+'M - Cuadro 5'!J45/'M - Cuadro 5'!J40*100-100</f>
        <v>-7.554055841863601</v>
      </c>
      <c r="K40" s="12">
        <f>+'M - Cuadro 5'!K45/'M - Cuadro 5'!K40*100-100</f>
        <v>-8.259114094204634</v>
      </c>
      <c r="L40" s="12">
        <f>+'M - Cuadro 5'!L45/'M - Cuadro 5'!L40*100-100</f>
        <v>8.044320109738592</v>
      </c>
      <c r="M40" s="12">
        <f>+'M - Cuadro 5'!M45/'M - Cuadro 5'!M40*100-100</f>
        <v>-3.3459266204452263</v>
      </c>
      <c r="N40" s="12">
        <f>+'M - Cuadro 5'!N45/'M - Cuadro 5'!N40*100-100</f>
        <v>17.586321821686397</v>
      </c>
      <c r="O40" s="24">
        <f>+'M - Cuadro 5'!O45/'M - Cuadro 5'!O40*100-100</f>
        <v>-2.9276444918877758</v>
      </c>
      <c r="P40" s="24">
        <f>+'M - Cuadro 5'!P45/'M - Cuadro 5'!P40*100-100</f>
        <v>0.27981050990995016</v>
      </c>
    </row>
    <row r="41" spans="2:16" ht="14.25">
      <c r="B41" s="23" t="s">
        <v>22</v>
      </c>
      <c r="C41" s="12">
        <v>0</v>
      </c>
      <c r="D41" s="12">
        <f>+'M - Cuadro 5'!D46/'M - Cuadro 5'!D41*100-100</f>
        <v>5.8776264894601695</v>
      </c>
      <c r="E41" s="12">
        <f>+'M - Cuadro 5'!E46/'M - Cuadro 5'!E41*100-100</f>
        <v>2.619101442437781</v>
      </c>
      <c r="F41" s="12">
        <f>+'M - Cuadro 5'!F46/'M - Cuadro 5'!F41*100-100</f>
        <v>6.287399085448868</v>
      </c>
      <c r="G41" s="12">
        <f>+'M - Cuadro 5'!G46/'M - Cuadro 5'!G41*100-100</f>
        <v>-20.413029662678625</v>
      </c>
      <c r="H41" s="12">
        <f>+'M - Cuadro 5'!H46/'M - Cuadro 5'!H41*100-100</f>
        <v>4.66637691782239</v>
      </c>
      <c r="I41" s="12">
        <f>+'M - Cuadro 5'!I46/'M - Cuadro 5'!I41*100-100</f>
        <v>-4.395653719026853</v>
      </c>
      <c r="J41" s="12">
        <f>+'M - Cuadro 5'!J46/'M - Cuadro 5'!J41*100-100</f>
        <v>7.6955866140466185</v>
      </c>
      <c r="K41" s="12">
        <f>+'M - Cuadro 5'!K46/'M - Cuadro 5'!K41*100-100</f>
        <v>-0.4803136303888351</v>
      </c>
      <c r="L41" s="12">
        <f>+'M - Cuadro 5'!L46/'M - Cuadro 5'!L41*100-100</f>
        <v>-3.5560986161365236</v>
      </c>
      <c r="M41" s="12">
        <f>+'M - Cuadro 5'!M46/'M - Cuadro 5'!M41*100-100</f>
        <v>-4.434533716040036</v>
      </c>
      <c r="N41" s="12">
        <f>+'M - Cuadro 5'!N46/'M - Cuadro 5'!N41*100-100</f>
        <v>9.64576940744142</v>
      </c>
      <c r="O41" s="24">
        <f>+'M - Cuadro 5'!O46/'M - Cuadro 5'!O41*100-100</f>
        <v>5.5974381662249755</v>
      </c>
      <c r="P41" s="24">
        <f>+'M - Cuadro 5'!P46/'M - Cuadro 5'!P41*100-100</f>
        <v>1.2932853996599647</v>
      </c>
    </row>
    <row r="42" spans="2:16" ht="14.25">
      <c r="B42" s="25" t="s">
        <v>23</v>
      </c>
      <c r="C42" s="13">
        <v>0</v>
      </c>
      <c r="D42" s="13">
        <f>+'M - Cuadro 5'!D47/'M - Cuadro 5'!D42*100-100</f>
        <v>-2.019509560339202</v>
      </c>
      <c r="E42" s="13">
        <f>+'M - Cuadro 5'!E47/'M - Cuadro 5'!E42*100-100</f>
        <v>2.133929316659618</v>
      </c>
      <c r="F42" s="13">
        <f>+'M - Cuadro 5'!F47/'M - Cuadro 5'!F42*100-100</f>
        <v>12.787669417574392</v>
      </c>
      <c r="G42" s="13">
        <f>+'M - Cuadro 5'!G47/'M - Cuadro 5'!G42*100-100</f>
        <v>9.689454686346124</v>
      </c>
      <c r="H42" s="13">
        <f>+'M - Cuadro 5'!H47/'M - Cuadro 5'!H42*100-100</f>
        <v>1.6746438408934665</v>
      </c>
      <c r="I42" s="13">
        <f>+'M - Cuadro 5'!I47/'M - Cuadro 5'!I42*100-100</f>
        <v>-9.280514793181567</v>
      </c>
      <c r="J42" s="13">
        <f>+'M - Cuadro 5'!J47/'M - Cuadro 5'!J42*100-100</f>
        <v>1.562086408987156</v>
      </c>
      <c r="K42" s="13">
        <f>+'M - Cuadro 5'!K47/'M - Cuadro 5'!K42*100-100</f>
        <v>-3.3334118923206972</v>
      </c>
      <c r="L42" s="13">
        <f>+'M - Cuadro 5'!L47/'M - Cuadro 5'!L42*100-100</f>
        <v>48.204225286718554</v>
      </c>
      <c r="M42" s="13">
        <f>+'M - Cuadro 5'!M47/'M - Cuadro 5'!M42*100-100</f>
        <v>29.526488629480752</v>
      </c>
      <c r="N42" s="13">
        <f>+'M - Cuadro 5'!N47/'M - Cuadro 5'!N42*100-100</f>
        <v>23.891266689059364</v>
      </c>
      <c r="O42" s="26">
        <f>+'M - Cuadro 5'!O47/'M - Cuadro 5'!O42*100-100</f>
        <v>10.489060924547218</v>
      </c>
      <c r="P42" s="26">
        <f>+'M - Cuadro 5'!P47/'M - Cuadro 5'!P42*100-100</f>
        <v>3.995410309206207</v>
      </c>
    </row>
    <row r="43" spans="2:16" ht="14.25">
      <c r="B43" s="15">
        <v>2016</v>
      </c>
      <c r="C43" s="10">
        <v>0</v>
      </c>
      <c r="D43" s="10">
        <f>+'M - Cuadro 5'!D48/'M - Cuadro 5'!D43*100-100</f>
        <v>1.8022262779528546</v>
      </c>
      <c r="E43" s="10">
        <f>+'M - Cuadro 5'!E48/'M - Cuadro 5'!E43*100-100</f>
        <v>4.379677487173922</v>
      </c>
      <c r="F43" s="10">
        <f>+'M - Cuadro 5'!F48/'M - Cuadro 5'!F43*100-100</f>
        <v>10.548381364621434</v>
      </c>
      <c r="G43" s="10">
        <f>+'M - Cuadro 5'!G48/'M - Cuadro 5'!G43*100-100</f>
        <v>-16.922527309294267</v>
      </c>
      <c r="H43" s="10">
        <f>+'M - Cuadro 5'!H48/'M - Cuadro 5'!H43*100-100</f>
        <v>3.822976478286648</v>
      </c>
      <c r="I43" s="10">
        <f>+'M - Cuadro 5'!I48/'M - Cuadro 5'!I43*100-100</f>
        <v>-0.04306589239857317</v>
      </c>
      <c r="J43" s="10">
        <f>+'M - Cuadro 5'!J48/'M - Cuadro 5'!J43*100-100</f>
        <v>-5.898190653996579</v>
      </c>
      <c r="K43" s="10">
        <f>+'M - Cuadro 5'!K48/'M - Cuadro 5'!K43*100-100</f>
        <v>5.828928207443923</v>
      </c>
      <c r="L43" s="10">
        <f>+'M - Cuadro 5'!L48/'M - Cuadro 5'!L43*100-100</f>
        <v>11.319333509730171</v>
      </c>
      <c r="M43" s="10">
        <f>+'M - Cuadro 5'!M48/'M - Cuadro 5'!M43*100-100</f>
        <v>1.0878361998307469</v>
      </c>
      <c r="N43" s="10">
        <f>+'M - Cuadro 5'!N48/'M - Cuadro 5'!N43*100-100</f>
        <v>-23.127639423317163</v>
      </c>
      <c r="O43" s="16">
        <f>+'M - Cuadro 5'!O48/'M - Cuadro 5'!O43*100-100</f>
        <v>-3.622701283895182</v>
      </c>
      <c r="P43" s="16">
        <f>+'M - Cuadro 5'!P48/'M - Cuadro 5'!P43*100-100</f>
        <v>0.9489861801466049</v>
      </c>
    </row>
    <row r="44" spans="2:16" ht="14.25">
      <c r="B44" s="17" t="s">
        <v>20</v>
      </c>
      <c r="C44" s="8">
        <v>0</v>
      </c>
      <c r="D44" s="8">
        <f>+'M - Cuadro 5'!D49/'M - Cuadro 5'!D44*100-100</f>
        <v>4.592001238575833</v>
      </c>
      <c r="E44" s="8">
        <f>+'M - Cuadro 5'!E49/'M - Cuadro 5'!E44*100-100</f>
        <v>1.4542594090465997</v>
      </c>
      <c r="F44" s="8">
        <f>+'M - Cuadro 5'!F49/'M - Cuadro 5'!F44*100-100</f>
        <v>17.339200492892573</v>
      </c>
      <c r="G44" s="8">
        <f>+'M - Cuadro 5'!G49/'M - Cuadro 5'!G44*100-100</f>
        <v>-44.41496607868633</v>
      </c>
      <c r="H44" s="8">
        <f>+'M - Cuadro 5'!H49/'M - Cuadro 5'!H44*100-100</f>
        <v>5.209187769049777</v>
      </c>
      <c r="I44" s="8">
        <f>+'M - Cuadro 5'!I49/'M - Cuadro 5'!I44*100-100</f>
        <v>9.40792927848517</v>
      </c>
      <c r="J44" s="8">
        <f>+'M - Cuadro 5'!J49/'M - Cuadro 5'!J44*100-100</f>
        <v>-1.334905986879832</v>
      </c>
      <c r="K44" s="8">
        <f>+'M - Cuadro 5'!K49/'M - Cuadro 5'!K44*100-100</f>
        <v>10.632168830732084</v>
      </c>
      <c r="L44" s="8">
        <f>+'M - Cuadro 5'!L49/'M - Cuadro 5'!L44*100-100</f>
        <v>36.16968415441289</v>
      </c>
      <c r="M44" s="8">
        <f>+'M - Cuadro 5'!M49/'M - Cuadro 5'!M44*100-100</f>
        <v>-0.21647886270478978</v>
      </c>
      <c r="N44" s="8">
        <f>+'M - Cuadro 5'!N49/'M - Cuadro 5'!N44*100-100</f>
        <v>-27.32758725734081</v>
      </c>
      <c r="O44" s="18">
        <f>+'M - Cuadro 5'!O49/'M - Cuadro 5'!O44*100-100</f>
        <v>-4.213397533135094</v>
      </c>
      <c r="P44" s="18">
        <f>+'M - Cuadro 5'!P49/'M - Cuadro 5'!P44*100-100</f>
        <v>5.005788995527524</v>
      </c>
    </row>
    <row r="45" spans="2:16" ht="14.25">
      <c r="B45" s="17" t="s">
        <v>21</v>
      </c>
      <c r="C45" s="8">
        <v>0</v>
      </c>
      <c r="D45" s="8">
        <f>+'M - Cuadro 5'!D50/'M - Cuadro 5'!D45*100-100</f>
        <v>-1.0361964807053141</v>
      </c>
      <c r="E45" s="8">
        <f>+'M - Cuadro 5'!E50/'M - Cuadro 5'!E45*100-100</f>
        <v>4.411932956011171</v>
      </c>
      <c r="F45" s="8">
        <f>+'M - Cuadro 5'!F50/'M - Cuadro 5'!F45*100-100</f>
        <v>13.173468629669443</v>
      </c>
      <c r="G45" s="8">
        <f>+'M - Cuadro 5'!G50/'M - Cuadro 5'!G45*100-100</f>
        <v>-34.28327119224447</v>
      </c>
      <c r="H45" s="8">
        <f>+'M - Cuadro 5'!H50/'M - Cuadro 5'!H45*100-100</f>
        <v>2.4842697323116596</v>
      </c>
      <c r="I45" s="8">
        <f>+'M - Cuadro 5'!I50/'M - Cuadro 5'!I45*100-100</f>
        <v>-3.6831884496893252</v>
      </c>
      <c r="J45" s="8">
        <f>+'M - Cuadro 5'!J50/'M - Cuadro 5'!J45*100-100</f>
        <v>-10.543060045805248</v>
      </c>
      <c r="K45" s="8">
        <f>+'M - Cuadro 5'!K50/'M - Cuadro 5'!K45*100-100</f>
        <v>5.383111135533184</v>
      </c>
      <c r="L45" s="8">
        <f>+'M - Cuadro 5'!L50/'M - Cuadro 5'!L45*100-100</f>
        <v>5.603620819691102</v>
      </c>
      <c r="M45" s="8">
        <f>+'M - Cuadro 5'!M50/'M - Cuadro 5'!M45*100-100</f>
        <v>6.329489822523016</v>
      </c>
      <c r="N45" s="8">
        <f>+'M - Cuadro 5'!N50/'M - Cuadro 5'!N45*100-100</f>
        <v>-30.584247635447923</v>
      </c>
      <c r="O45" s="18">
        <f>+'M - Cuadro 5'!O50/'M - Cuadro 5'!O45*100-100</f>
        <v>-6.461920282877713</v>
      </c>
      <c r="P45" s="18">
        <f>+'M - Cuadro 5'!P50/'M - Cuadro 5'!P45*100-100</f>
        <v>-1.2613979763110876</v>
      </c>
    </row>
    <row r="46" spans="2:16" ht="14.25">
      <c r="B46" s="17" t="s">
        <v>22</v>
      </c>
      <c r="C46" s="8">
        <v>0</v>
      </c>
      <c r="D46" s="8">
        <f>+'M - Cuadro 5'!D51/'M - Cuadro 5'!D46*100-100</f>
        <v>0.6886835363047368</v>
      </c>
      <c r="E46" s="8">
        <f>+'M - Cuadro 5'!E51/'M - Cuadro 5'!E46*100-100</f>
        <v>5.0660448758218735</v>
      </c>
      <c r="F46" s="8">
        <f>+'M - Cuadro 5'!F51/'M - Cuadro 5'!F46*100-100</f>
        <v>4.9567938907600535</v>
      </c>
      <c r="G46" s="8">
        <f>+'M - Cuadro 5'!G51/'M - Cuadro 5'!G46*100-100</f>
        <v>-30.008828670848473</v>
      </c>
      <c r="H46" s="8">
        <f>+'M - Cuadro 5'!H51/'M - Cuadro 5'!H46*100-100</f>
        <v>2.324582734731081</v>
      </c>
      <c r="I46" s="8">
        <f>+'M - Cuadro 5'!I51/'M - Cuadro 5'!I46*100-100</f>
        <v>-6.88661848834829</v>
      </c>
      <c r="J46" s="8">
        <f>+'M - Cuadro 5'!J51/'M - Cuadro 5'!J46*100-100</f>
        <v>-16.66873656395431</v>
      </c>
      <c r="K46" s="8">
        <f>+'M - Cuadro 5'!K51/'M - Cuadro 5'!K46*100-100</f>
        <v>4.815029183867807</v>
      </c>
      <c r="L46" s="8">
        <f>+'M - Cuadro 5'!L51/'M - Cuadro 5'!L46*100-100</f>
        <v>22.77891237374334</v>
      </c>
      <c r="M46" s="8">
        <f>+'M - Cuadro 5'!M51/'M - Cuadro 5'!M46*100-100</f>
        <v>8.732941882789277</v>
      </c>
      <c r="N46" s="8">
        <f>+'M - Cuadro 5'!N51/'M - Cuadro 5'!N46*100-100</f>
        <v>-24.114629128486754</v>
      </c>
      <c r="O46" s="18">
        <f>+'M - Cuadro 5'!O51/'M - Cuadro 5'!O46*100-100</f>
        <v>-7.268197300056556</v>
      </c>
      <c r="P46" s="18">
        <f>+'M - Cuadro 5'!P51/'M - Cuadro 5'!P46*100-100</f>
        <v>-1.4937218059812807</v>
      </c>
    </row>
    <row r="47" spans="2:16" ht="14.25">
      <c r="B47" s="19" t="s">
        <v>23</v>
      </c>
      <c r="C47" s="9">
        <v>0</v>
      </c>
      <c r="D47" s="9">
        <f>+'M - Cuadro 5'!D52/'M - Cuadro 5'!D47*100-100</f>
        <v>3.258429058343083</v>
      </c>
      <c r="E47" s="9">
        <f>+'M - Cuadro 5'!E52/'M - Cuadro 5'!E47*100-100</f>
        <v>6.127988156307552</v>
      </c>
      <c r="F47" s="9">
        <f>+'M - Cuadro 5'!F52/'M - Cuadro 5'!F47*100-100</f>
        <v>8.24582265763199</v>
      </c>
      <c r="G47" s="9">
        <f>+'M - Cuadro 5'!G52/'M - Cuadro 5'!G47*100-100</f>
        <v>44.924168485295894</v>
      </c>
      <c r="H47" s="9">
        <f>+'M - Cuadro 5'!H52/'M - Cuadro 5'!H47*100-100</f>
        <v>5.385277702629978</v>
      </c>
      <c r="I47" s="9">
        <f>+'M - Cuadro 5'!I52/'M - Cuadro 5'!I47*100-100</f>
        <v>2.5065894533691875</v>
      </c>
      <c r="J47" s="9">
        <f>+'M - Cuadro 5'!J52/'M - Cuadro 5'!J47*100-100</f>
        <v>6.592467474346904</v>
      </c>
      <c r="K47" s="9">
        <f>+'M - Cuadro 5'!K52/'M - Cuadro 5'!K47*100-100</f>
        <v>2.8677572267992417</v>
      </c>
      <c r="L47" s="9">
        <f>+'M - Cuadro 5'!L52/'M - Cuadro 5'!L47*100-100</f>
        <v>-7.09122671018369</v>
      </c>
      <c r="M47" s="9">
        <f>+'M - Cuadro 5'!M52/'M - Cuadro 5'!M47*100-100</f>
        <v>-7.239350524649126</v>
      </c>
      <c r="N47" s="9">
        <f>+'M - Cuadro 5'!N52/'M - Cuadro 5'!N47*100-100</f>
        <v>-8.901719676452473</v>
      </c>
      <c r="O47" s="20">
        <f>+'M - Cuadro 5'!O52/'M - Cuadro 5'!O47*100-100</f>
        <v>1.7547603457535672</v>
      </c>
      <c r="P47" s="20">
        <f>+'M - Cuadro 5'!P52/'M - Cuadro 5'!P47*100-100</f>
        <v>1.9371792920230604</v>
      </c>
    </row>
    <row r="48" spans="2:16" ht="14.25">
      <c r="B48" s="21">
        <v>2017</v>
      </c>
      <c r="C48" s="14">
        <v>0</v>
      </c>
      <c r="D48" s="14">
        <f>+'M - Cuadro 5'!D53/'M - Cuadro 5'!D48*100-100</f>
        <v>4.126142394002997</v>
      </c>
      <c r="E48" s="14">
        <f>+'M - Cuadro 5'!E53/'M - Cuadro 5'!E48*100-100</f>
        <v>3.262850857189733</v>
      </c>
      <c r="F48" s="14">
        <f>+'M - Cuadro 5'!F53/'M - Cuadro 5'!F48*100-100</f>
        <v>-2.991635266723719</v>
      </c>
      <c r="G48" s="14">
        <f>+'M - Cuadro 5'!G53/'M - Cuadro 5'!G48*100-100</f>
        <v>-14.850833843236458</v>
      </c>
      <c r="H48" s="14">
        <f>+'M - Cuadro 5'!H53/'M - Cuadro 5'!H48*100-100</f>
        <v>2.426395618560491</v>
      </c>
      <c r="I48" s="14">
        <f>+'M - Cuadro 5'!I53/'M - Cuadro 5'!I48*100-100</f>
        <v>2.7679600429409135</v>
      </c>
      <c r="J48" s="14">
        <f>+'M - Cuadro 5'!J53/'M - Cuadro 5'!J48*100-100</f>
        <v>14.471511380562958</v>
      </c>
      <c r="K48" s="14">
        <f>+'M - Cuadro 5'!K53/'M - Cuadro 5'!K48*100-100</f>
        <v>20.884907613422172</v>
      </c>
      <c r="L48" s="14">
        <f>+'M - Cuadro 5'!L53/'M - Cuadro 5'!L48*100-100</f>
        <v>14.3801531824125</v>
      </c>
      <c r="M48" s="14">
        <f>+'M - Cuadro 5'!M53/'M - Cuadro 5'!M48*100-100</f>
        <v>-0.28804288833839564</v>
      </c>
      <c r="N48" s="14">
        <f>+'M - Cuadro 5'!N53/'M - Cuadro 5'!N48*100-100</f>
        <v>-29.87054379070588</v>
      </c>
      <c r="O48" s="22">
        <f>+'M - Cuadro 5'!O53/'M - Cuadro 5'!O48*100-100</f>
        <v>-1.1529262177810153</v>
      </c>
      <c r="P48" s="22">
        <f>+'M - Cuadro 5'!P53/'M - Cuadro 5'!P48*100-100</f>
        <v>3.658149841063633</v>
      </c>
    </row>
    <row r="49" spans="2:16" ht="14.25">
      <c r="B49" s="23" t="s">
        <v>20</v>
      </c>
      <c r="C49" s="12">
        <v>0</v>
      </c>
      <c r="D49" s="12">
        <f>+'M - Cuadro 5'!D54/'M - Cuadro 5'!D49*100-100</f>
        <v>5.880230084497612</v>
      </c>
      <c r="E49" s="12">
        <f>+'M - Cuadro 5'!E54/'M - Cuadro 5'!E49*100-100</f>
        <v>6.5630584079933385</v>
      </c>
      <c r="F49" s="12">
        <f>+'M - Cuadro 5'!F54/'M - Cuadro 5'!F49*100-100</f>
        <v>-1.6739827586025768</v>
      </c>
      <c r="G49" s="12">
        <f>+'M - Cuadro 5'!G54/'M - Cuadro 5'!G49*100-100</f>
        <v>76.61778171392547</v>
      </c>
      <c r="H49" s="12">
        <f>+'M - Cuadro 5'!H54/'M - Cuadro 5'!H49*100-100</f>
        <v>5.137159024308829</v>
      </c>
      <c r="I49" s="12">
        <f>+'M - Cuadro 5'!I54/'M - Cuadro 5'!I49*100-100</f>
        <v>0.20699341193557075</v>
      </c>
      <c r="J49" s="12">
        <f>+'M - Cuadro 5'!J54/'M - Cuadro 5'!J49*100-100</f>
        <v>10.667922549210658</v>
      </c>
      <c r="K49" s="12">
        <f>+'M - Cuadro 5'!K54/'M - Cuadro 5'!K49*100-100</f>
        <v>14.162848377019486</v>
      </c>
      <c r="L49" s="12">
        <f>+'M - Cuadro 5'!L54/'M - Cuadro 5'!L49*100-100</f>
        <v>-3.1466414592712795</v>
      </c>
      <c r="M49" s="12">
        <f>+'M - Cuadro 5'!M54/'M - Cuadro 5'!M49*100-100</f>
        <v>6.9703111575517624</v>
      </c>
      <c r="N49" s="12">
        <f>+'M - Cuadro 5'!N54/'M - Cuadro 5'!N49*100-100</f>
        <v>-36.77271113682621</v>
      </c>
      <c r="O49" s="24">
        <f>+'M - Cuadro 5'!O54/'M - Cuadro 5'!O49*100-100</f>
        <v>-2.2371967268062747</v>
      </c>
      <c r="P49" s="24">
        <f>+'M - Cuadro 5'!P54/'M - Cuadro 5'!P49*100-100</f>
        <v>2.8963983873627512</v>
      </c>
    </row>
    <row r="50" spans="2:16" ht="14.25">
      <c r="B50" s="23" t="s">
        <v>21</v>
      </c>
      <c r="C50" s="12">
        <v>0</v>
      </c>
      <c r="D50" s="12">
        <f>+'M - Cuadro 5'!D55/'M - Cuadro 5'!D50*100-100</f>
        <v>1.2232041235306923</v>
      </c>
      <c r="E50" s="12">
        <f>+'M - Cuadro 5'!E55/'M - Cuadro 5'!E50*100-100</f>
        <v>1.9081909140903548</v>
      </c>
      <c r="F50" s="12">
        <f>+'M - Cuadro 5'!F55/'M - Cuadro 5'!F50*100-100</f>
        <v>-3.5537012542818758</v>
      </c>
      <c r="G50" s="12">
        <f>+'M - Cuadro 5'!G55/'M - Cuadro 5'!G50*100-100</f>
        <v>38.94214127858987</v>
      </c>
      <c r="H50" s="12">
        <f>+'M - Cuadro 5'!H55/'M - Cuadro 5'!H50*100-100</f>
        <v>0.7930702030320305</v>
      </c>
      <c r="I50" s="12">
        <f>+'M - Cuadro 5'!I55/'M - Cuadro 5'!I50*100-100</f>
        <v>4.676719708930847</v>
      </c>
      <c r="J50" s="12">
        <f>+'M - Cuadro 5'!J55/'M - Cuadro 5'!J50*100-100</f>
        <v>12.56427737062424</v>
      </c>
      <c r="K50" s="12">
        <f>+'M - Cuadro 5'!K55/'M - Cuadro 5'!K50*100-100</f>
        <v>40.072481430258506</v>
      </c>
      <c r="L50" s="12">
        <f>+'M - Cuadro 5'!L55/'M - Cuadro 5'!L50*100-100</f>
        <v>29.747737367527463</v>
      </c>
      <c r="M50" s="12">
        <f>+'M - Cuadro 5'!M55/'M - Cuadro 5'!M50*100-100</f>
        <v>-7.31895901902395</v>
      </c>
      <c r="N50" s="12">
        <f>+'M - Cuadro 5'!N55/'M - Cuadro 5'!N50*100-100</f>
        <v>-46.66425689907536</v>
      </c>
      <c r="O50" s="24">
        <f>+'M - Cuadro 5'!O55/'M - Cuadro 5'!O50*100-100</f>
        <v>-0.45006265067762286</v>
      </c>
      <c r="P50" s="24">
        <f>+'M - Cuadro 5'!P55/'M - Cuadro 5'!P50*100-100</f>
        <v>3.9825529666104273</v>
      </c>
    </row>
    <row r="51" spans="2:16" ht="14.25">
      <c r="B51" s="23" t="s">
        <v>22</v>
      </c>
      <c r="C51" s="12">
        <v>0</v>
      </c>
      <c r="D51" s="12">
        <f>+'M - Cuadro 5'!D56/'M - Cuadro 5'!D51*100-100</f>
        <v>1.6377424007782082</v>
      </c>
      <c r="E51" s="12">
        <f>+'M - Cuadro 5'!E56/'M - Cuadro 5'!E51*100-100</f>
        <v>2.9210670390219775</v>
      </c>
      <c r="F51" s="12">
        <f>+'M - Cuadro 5'!F56/'M - Cuadro 5'!F51*100-100</f>
        <v>-3.634201947593951</v>
      </c>
      <c r="G51" s="12">
        <f>+'M - Cuadro 5'!G56/'M - Cuadro 5'!G51*100-100</f>
        <v>5.822696205230528</v>
      </c>
      <c r="H51" s="12">
        <f>+'M - Cuadro 5'!H56/'M - Cuadro 5'!H51*100-100</f>
        <v>1.0942349241515785</v>
      </c>
      <c r="I51" s="12">
        <f>+'M - Cuadro 5'!I56/'M - Cuadro 5'!I51*100-100</f>
        <v>0.24918434460276728</v>
      </c>
      <c r="J51" s="12">
        <f>+'M - Cuadro 5'!J56/'M - Cuadro 5'!J51*100-100</f>
        <v>16.569037481355835</v>
      </c>
      <c r="K51" s="12">
        <f>+'M - Cuadro 5'!K56/'M - Cuadro 5'!K51*100-100</f>
        <v>14.963316405939352</v>
      </c>
      <c r="L51" s="12">
        <f>+'M - Cuadro 5'!L56/'M - Cuadro 5'!L51*100-100</f>
        <v>15.305460203397985</v>
      </c>
      <c r="M51" s="12">
        <f>+'M - Cuadro 5'!M56/'M - Cuadro 5'!M51*100-100</f>
        <v>-5.299337842648626</v>
      </c>
      <c r="N51" s="12">
        <f>+'M - Cuadro 5'!N56/'M - Cuadro 5'!N51*100-100</f>
        <v>-33.004380000568304</v>
      </c>
      <c r="O51" s="24">
        <f>+'M - Cuadro 5'!O56/'M - Cuadro 5'!O51*100-100</f>
        <v>7.564037851157508</v>
      </c>
      <c r="P51" s="24">
        <f>+'M - Cuadro 5'!P56/'M - Cuadro 5'!P51*100-100</f>
        <v>2.0958725881438056</v>
      </c>
    </row>
    <row r="52" spans="2:16" ht="14.25">
      <c r="B52" s="25" t="s">
        <v>23</v>
      </c>
      <c r="C52" s="13">
        <v>0</v>
      </c>
      <c r="D52" s="13">
        <f>+'M - Cuadro 5'!D57/'M - Cuadro 5'!D52*100-100</f>
        <v>7.787316782673884</v>
      </c>
      <c r="E52" s="13">
        <f>+'M - Cuadro 5'!E57/'M - Cuadro 5'!E52*100-100</f>
        <v>2.1730508990828667</v>
      </c>
      <c r="F52" s="13">
        <f>+'M - Cuadro 5'!F57/'M - Cuadro 5'!F52*100-100</f>
        <v>-3.0010756822969853</v>
      </c>
      <c r="G52" s="13">
        <f>+'M - Cuadro 5'!G57/'M - Cuadro 5'!G52*100-100</f>
        <v>-88.88999991667292</v>
      </c>
      <c r="H52" s="13">
        <f>+'M - Cuadro 5'!H57/'M - Cuadro 5'!H52*100-100</f>
        <v>2.8835415948366574</v>
      </c>
      <c r="I52" s="13">
        <f>+'M - Cuadro 5'!I57/'M - Cuadro 5'!I52*100-100</f>
        <v>6.037101117866797</v>
      </c>
      <c r="J52" s="13">
        <f>+'M - Cuadro 5'!J57/'M - Cuadro 5'!J52*100-100</f>
        <v>17.437277638078115</v>
      </c>
      <c r="K52" s="13">
        <f>+'M - Cuadro 5'!K57/'M - Cuadro 5'!K52*100-100</f>
        <v>14.74595386694439</v>
      </c>
      <c r="L52" s="13">
        <f>+'M - Cuadro 5'!L57/'M - Cuadro 5'!L52*100-100</f>
        <v>16.455606330113653</v>
      </c>
      <c r="M52" s="13">
        <f>+'M - Cuadro 5'!M57/'M - Cuadro 5'!M52*100-100</f>
        <v>4.30214836666994</v>
      </c>
      <c r="N52" s="13">
        <f>+'M - Cuadro 5'!N57/'M - Cuadro 5'!N52*100-100</f>
        <v>-6.401460402245334</v>
      </c>
      <c r="O52" s="26">
        <f>+'M - Cuadro 5'!O57/'M - Cuadro 5'!O52*100-100</f>
        <v>-7.279947208971265</v>
      </c>
      <c r="P52" s="26">
        <f>+'M - Cuadro 5'!P57/'M - Cuadro 5'!P52*100-100</f>
        <v>5.492640708210629</v>
      </c>
    </row>
    <row r="53" spans="2:16" ht="14.25">
      <c r="B53" s="15">
        <v>2018</v>
      </c>
      <c r="C53" s="10">
        <v>0</v>
      </c>
      <c r="D53" s="10">
        <f>+'M - Cuadro 5'!D58/'M - Cuadro 5'!D53*100-100</f>
        <v>8.81489325155546</v>
      </c>
      <c r="E53" s="10">
        <f>+'M - Cuadro 5'!E58/'M - Cuadro 5'!E53*100-100</f>
        <v>4.4399769340868716</v>
      </c>
      <c r="F53" s="10">
        <f>+'M - Cuadro 5'!F58/'M - Cuadro 5'!F53*100-100</f>
        <v>0.1073144789865097</v>
      </c>
      <c r="G53" s="10">
        <f>+'M - Cuadro 5'!G58/'M - Cuadro 5'!G53*100-100</f>
        <v>-1.0301660215193635</v>
      </c>
      <c r="H53" s="10">
        <f>+'M - Cuadro 5'!H58/'M - Cuadro 5'!H53*100-100</f>
        <v>5.998452151954979</v>
      </c>
      <c r="I53" s="10">
        <f>+'M - Cuadro 5'!I58/'M - Cuadro 5'!I53*100-100</f>
        <v>4.170660345282087</v>
      </c>
      <c r="J53" s="10">
        <f>+'M - Cuadro 5'!J58/'M - Cuadro 5'!J53*100-100</f>
        <v>3.6245013315347734</v>
      </c>
      <c r="K53" s="10">
        <f>+'M - Cuadro 5'!K58/'M - Cuadro 5'!K53*100-100</f>
        <v>7.179248105919328</v>
      </c>
      <c r="L53" s="10">
        <f>+'M - Cuadro 5'!L58/'M - Cuadro 5'!L53*100-100</f>
        <v>7.588768651746008</v>
      </c>
      <c r="M53" s="10">
        <f>+'M - Cuadro 5'!M58/'M - Cuadro 5'!M53*100-100</f>
        <v>3.1915576848670497</v>
      </c>
      <c r="N53" s="10">
        <f>+'M - Cuadro 5'!N58/'M - Cuadro 5'!N53*100-100</f>
        <v>74.7553194024689</v>
      </c>
      <c r="O53" s="16">
        <f>+'M - Cuadro 5'!O58/'M - Cuadro 5'!O53*100-100</f>
        <v>12.870827276338787</v>
      </c>
      <c r="P53" s="16">
        <f>+'M - Cuadro 5'!P58/'M - Cuadro 5'!P53*100-100</f>
        <v>7.030832828873798</v>
      </c>
    </row>
    <row r="54" spans="2:16" ht="14.25">
      <c r="B54" s="17" t="s">
        <v>20</v>
      </c>
      <c r="C54" s="8">
        <v>0</v>
      </c>
      <c r="D54" s="8">
        <f>+'M - Cuadro 5'!D59/'M - Cuadro 5'!D54*100-100</f>
        <v>1.8946351470291205</v>
      </c>
      <c r="E54" s="8">
        <f>+'M - Cuadro 5'!E59/'M - Cuadro 5'!E54*100-100</f>
        <v>8.196586273317209</v>
      </c>
      <c r="F54" s="8">
        <f>+'M - Cuadro 5'!F59/'M - Cuadro 5'!F54*100-100</f>
        <v>-1.618549948036545</v>
      </c>
      <c r="G54" s="8">
        <f>+'M - Cuadro 5'!G59/'M - Cuadro 5'!G54*100-100</f>
        <v>-20.843213412543946</v>
      </c>
      <c r="H54" s="8">
        <f>+'M - Cuadro 5'!H59/'M - Cuadro 5'!H54*100-100</f>
        <v>2.7715674776030568</v>
      </c>
      <c r="I54" s="8">
        <f>+'M - Cuadro 5'!I59/'M - Cuadro 5'!I54*100-100</f>
        <v>7.825490793770754</v>
      </c>
      <c r="J54" s="8">
        <f>+'M - Cuadro 5'!J59/'M - Cuadro 5'!J54*100-100</f>
        <v>1.899501487104942</v>
      </c>
      <c r="K54" s="8">
        <f>+'M - Cuadro 5'!K59/'M - Cuadro 5'!K54*100-100</f>
        <v>-2.1494437979911964</v>
      </c>
      <c r="L54" s="8">
        <f>+'M - Cuadro 5'!L59/'M - Cuadro 5'!L54*100-100</f>
        <v>23.815517028379844</v>
      </c>
      <c r="M54" s="8">
        <f>+'M - Cuadro 5'!M59/'M - Cuadro 5'!M54*100-100</f>
        <v>0.6636380119483505</v>
      </c>
      <c r="N54" s="8">
        <f>+'M - Cuadro 5'!N59/'M - Cuadro 5'!N54*100-100</f>
        <v>39.758006769951805</v>
      </c>
      <c r="O54" s="18">
        <f>+'M - Cuadro 5'!O59/'M - Cuadro 5'!O54*100-100</f>
        <v>29.87445124671717</v>
      </c>
      <c r="P54" s="18">
        <f>+'M - Cuadro 5'!P59/'M - Cuadro 5'!P54*100-100</f>
        <v>6.045657423157152</v>
      </c>
    </row>
    <row r="55" spans="2:16" ht="14.25">
      <c r="B55" s="17" t="s">
        <v>21</v>
      </c>
      <c r="C55" s="8">
        <v>0</v>
      </c>
      <c r="D55" s="8">
        <f>+'M - Cuadro 5'!D60/'M - Cuadro 5'!D55*100-100</f>
        <v>16.87904978910963</v>
      </c>
      <c r="E55" s="8">
        <f>+'M - Cuadro 5'!E60/'M - Cuadro 5'!E55*100-100</f>
        <v>5.457561643358872</v>
      </c>
      <c r="F55" s="8">
        <f>+'M - Cuadro 5'!F60/'M - Cuadro 5'!F55*100-100</f>
        <v>-1.8007511877992926</v>
      </c>
      <c r="G55" s="8">
        <f>+'M - Cuadro 5'!G60/'M - Cuadro 5'!G55*100-100</f>
        <v>-11.905012855523083</v>
      </c>
      <c r="H55" s="8">
        <f>+'M - Cuadro 5'!H60/'M - Cuadro 5'!H55*100-100</f>
        <v>10.078040757587132</v>
      </c>
      <c r="I55" s="8">
        <f>+'M - Cuadro 5'!I60/'M - Cuadro 5'!I55*100-100</f>
        <v>5.3359083846385715</v>
      </c>
      <c r="J55" s="8">
        <f>+'M - Cuadro 5'!J60/'M - Cuadro 5'!J55*100-100</f>
        <v>-5.352200189450244</v>
      </c>
      <c r="K55" s="8">
        <f>+'M - Cuadro 5'!K60/'M - Cuadro 5'!K55*100-100</f>
        <v>-6.492755985495052</v>
      </c>
      <c r="L55" s="8">
        <f>+'M - Cuadro 5'!L60/'M - Cuadro 5'!L55*100-100</f>
        <v>2.7928958048327956</v>
      </c>
      <c r="M55" s="8">
        <f>+'M - Cuadro 5'!M60/'M - Cuadro 5'!M55*100-100</f>
        <v>5.67536140387044</v>
      </c>
      <c r="N55" s="8">
        <f>+'M - Cuadro 5'!N60/'M - Cuadro 5'!N55*100-100</f>
        <v>140.964730598178</v>
      </c>
      <c r="O55" s="18">
        <f>+'M - Cuadro 5'!O60/'M - Cuadro 5'!O55*100-100</f>
        <v>24.491415401110842</v>
      </c>
      <c r="P55" s="18">
        <f>+'M - Cuadro 5'!P60/'M - Cuadro 5'!P55*100-100</f>
        <v>8.252052818451872</v>
      </c>
    </row>
    <row r="56" spans="2:16" ht="14.25">
      <c r="B56" s="17" t="s">
        <v>22</v>
      </c>
      <c r="C56" s="8">
        <v>0</v>
      </c>
      <c r="D56" s="8">
        <f>+'M - Cuadro 5'!D61/'M - Cuadro 5'!D56*100-100</f>
        <v>9.712549944851375</v>
      </c>
      <c r="E56" s="8">
        <f>+'M - Cuadro 5'!E61/'M - Cuadro 5'!E56*100-100</f>
        <v>3.0387786478891314</v>
      </c>
      <c r="F56" s="8">
        <f>+'M - Cuadro 5'!F61/'M - Cuadro 5'!F56*100-100</f>
        <v>3.393957945905697</v>
      </c>
      <c r="G56" s="8">
        <f>+'M - Cuadro 5'!G61/'M - Cuadro 5'!G56*100-100</f>
        <v>31.883688838370972</v>
      </c>
      <c r="H56" s="8">
        <f>+'M - Cuadro 5'!H61/'M - Cuadro 5'!H56*100-100</f>
        <v>6.870106002315211</v>
      </c>
      <c r="I56" s="8">
        <f>+'M - Cuadro 5'!I61/'M - Cuadro 5'!I56*100-100</f>
        <v>2.9144934580751</v>
      </c>
      <c r="J56" s="8">
        <f>+'M - Cuadro 5'!J61/'M - Cuadro 5'!J56*100-100</f>
        <v>6.681803457666959</v>
      </c>
      <c r="K56" s="8">
        <f>+'M - Cuadro 5'!K61/'M - Cuadro 5'!K56*100-100</f>
        <v>20.31008508791416</v>
      </c>
      <c r="L56" s="8">
        <f>+'M - Cuadro 5'!L61/'M - Cuadro 5'!L56*100-100</f>
        <v>10.612006478287398</v>
      </c>
      <c r="M56" s="8">
        <f>+'M - Cuadro 5'!M61/'M - Cuadro 5'!M56*100-100</f>
        <v>7.861551430194552</v>
      </c>
      <c r="N56" s="8">
        <f>+'M - Cuadro 5'!N61/'M - Cuadro 5'!N56*100-100</f>
        <v>79.50966331539237</v>
      </c>
      <c r="O56" s="18">
        <f>+'M - Cuadro 5'!O61/'M - Cuadro 5'!O56*100-100</f>
        <v>6.156249201695658</v>
      </c>
      <c r="P56" s="18">
        <f>+'M - Cuadro 5'!P61/'M - Cuadro 5'!P56*100-100</f>
        <v>8.478582513411027</v>
      </c>
    </row>
    <row r="57" spans="2:16" ht="14.25">
      <c r="B57" s="19" t="s">
        <v>23</v>
      </c>
      <c r="C57" s="9">
        <v>0</v>
      </c>
      <c r="D57" s="9">
        <f>+'M - Cuadro 5'!D62/'M - Cuadro 5'!D57*100-100</f>
        <v>6.940248687413558</v>
      </c>
      <c r="E57" s="9">
        <f>+'M - Cuadro 5'!E62/'M - Cuadro 5'!E57*100-100</f>
        <v>1.750171910872794</v>
      </c>
      <c r="F57" s="9">
        <f>+'M - Cuadro 5'!F62/'M - Cuadro 5'!F57*100-100</f>
        <v>0.3115849567252553</v>
      </c>
      <c r="G57" s="9">
        <f>+'M - Cuadro 5'!G62/'M - Cuadro 5'!G57*100-100</f>
        <v>31.603915097877433</v>
      </c>
      <c r="H57" s="9">
        <f>+'M - Cuadro 5'!H62/'M - Cuadro 5'!H57*100-100</f>
        <v>4.318290780903595</v>
      </c>
      <c r="I57" s="9">
        <f>+'M - Cuadro 5'!I62/'M - Cuadro 5'!I57*100-100</f>
        <v>0.8896315220152218</v>
      </c>
      <c r="J57" s="9">
        <f>+'M - Cuadro 5'!J62/'M - Cuadro 5'!J57*100-100</f>
        <v>9.7765106553598</v>
      </c>
      <c r="K57" s="9">
        <f>+'M - Cuadro 5'!K62/'M - Cuadro 5'!K57*100-100</f>
        <v>19.4521876650592</v>
      </c>
      <c r="L57" s="9">
        <f>+'M - Cuadro 5'!L62/'M - Cuadro 5'!L57*100-100</f>
        <v>-2.538663087072578</v>
      </c>
      <c r="M57" s="9">
        <f>+'M - Cuadro 5'!M62/'M - Cuadro 5'!M57*100-100</f>
        <v>-0.277228418826752</v>
      </c>
      <c r="N57" s="9">
        <f>+'M - Cuadro 5'!N62/'M - Cuadro 5'!N57*100-100</f>
        <v>60.07044933110808</v>
      </c>
      <c r="O57" s="20">
        <f>+'M - Cuadro 5'!O62/'M - Cuadro 5'!O57*100-100</f>
        <v>-0.6456140837920401</v>
      </c>
      <c r="P57" s="20">
        <f>+'M - Cuadro 5'!P62/'M - Cuadro 5'!P57*100-100</f>
        <v>5.475311168380131</v>
      </c>
    </row>
    <row r="58" spans="2:16" ht="14.25">
      <c r="B58" s="21">
        <v>2019</v>
      </c>
      <c r="C58" s="14">
        <v>0</v>
      </c>
      <c r="D58" s="14">
        <f>+'M - Cuadro 5'!D63/'M - Cuadro 5'!D58*100-100</f>
        <v>7.8932637096812215</v>
      </c>
      <c r="E58" s="14">
        <f>+'M - Cuadro 5'!E63/'M - Cuadro 5'!E58*100-100</f>
        <v>4.185959650886247</v>
      </c>
      <c r="F58" s="14">
        <f>+'M - Cuadro 5'!F63/'M - Cuadro 5'!F58*100-100</f>
        <v>4.92538376205971</v>
      </c>
      <c r="G58" s="14">
        <f>+'M - Cuadro 5'!G63/'M - Cuadro 5'!G58*100-100</f>
        <v>2.1288805790555188</v>
      </c>
      <c r="H58" s="14">
        <f>+'M - Cuadro 5'!H63/'M - Cuadro 5'!H58*100-100</f>
        <v>6.331441797686452</v>
      </c>
      <c r="I58" s="14">
        <f>+'M - Cuadro 5'!I63/'M - Cuadro 5'!I58*100-100</f>
        <v>0.8974302322062471</v>
      </c>
      <c r="J58" s="14">
        <f>+'M - Cuadro 5'!J63/'M - Cuadro 5'!J58*100-100</f>
        <v>0.4519123876123956</v>
      </c>
      <c r="K58" s="14">
        <f>+'M - Cuadro 5'!K63/'M - Cuadro 5'!K58*100-100</f>
        <v>-7.259031960399113</v>
      </c>
      <c r="L58" s="14">
        <f>+'M - Cuadro 5'!L63/'M - Cuadro 5'!L58*100-100</f>
        <v>15.397895300924105</v>
      </c>
      <c r="M58" s="14">
        <f>+'M - Cuadro 5'!M63/'M - Cuadro 5'!M58*100-100</f>
        <v>0.43326587948303086</v>
      </c>
      <c r="N58" s="14">
        <f>+'M - Cuadro 5'!N63/'M - Cuadro 5'!N58*100-100</f>
        <v>-38.006100039183735</v>
      </c>
      <c r="O58" s="22">
        <f>+'M - Cuadro 5'!O63/'M - Cuadro 5'!O58*100-100</f>
        <v>23.73142384902171</v>
      </c>
      <c r="P58" s="22">
        <f>+'M - Cuadro 5'!P63/'M - Cuadro 5'!P58*100-100</f>
        <v>2.8197549216403246</v>
      </c>
    </row>
    <row r="59" spans="2:16" ht="14.25">
      <c r="B59" s="23" t="s">
        <v>20</v>
      </c>
      <c r="C59" s="12">
        <v>0</v>
      </c>
      <c r="D59" s="12">
        <f>+'M - Cuadro 5'!D64/'M - Cuadro 5'!D59*100-100</f>
        <v>11.5755831790092</v>
      </c>
      <c r="E59" s="12">
        <f>+'M - Cuadro 5'!E64/'M - Cuadro 5'!E59*100-100</f>
        <v>2.287641478724538</v>
      </c>
      <c r="F59" s="12">
        <f>+'M - Cuadro 5'!F64/'M - Cuadro 5'!F59*100-100</f>
        <v>4.041123929562019</v>
      </c>
      <c r="G59" s="12">
        <f>+'M - Cuadro 5'!G64/'M - Cuadro 5'!G59*100-100</f>
        <v>-2.3524569628860803</v>
      </c>
      <c r="H59" s="12">
        <f>+'M - Cuadro 5'!H64/'M - Cuadro 5'!H59*100-100</f>
        <v>7.5598797260207675</v>
      </c>
      <c r="I59" s="12">
        <f>+'M - Cuadro 5'!I64/'M - Cuadro 5'!I59*100-100</f>
        <v>1.4999967093595359</v>
      </c>
      <c r="J59" s="12">
        <f>+'M - Cuadro 5'!J64/'M - Cuadro 5'!J59*100-100</f>
        <v>0.8372382791813777</v>
      </c>
      <c r="K59" s="12">
        <f>+'M - Cuadro 5'!K64/'M - Cuadro 5'!K59*100-100</f>
        <v>23.365955650063853</v>
      </c>
      <c r="L59" s="12">
        <f>+'M - Cuadro 5'!L64/'M - Cuadro 5'!L59*100-100</f>
        <v>13.906017422975367</v>
      </c>
      <c r="M59" s="12">
        <f>+'M - Cuadro 5'!M64/'M - Cuadro 5'!M59*100-100</f>
        <v>3.956537381774055</v>
      </c>
      <c r="N59" s="12">
        <f>+'M - Cuadro 5'!N64/'M - Cuadro 5'!N59*100-100</f>
        <v>-43.160529567488226</v>
      </c>
      <c r="O59" s="24">
        <f>+'M - Cuadro 5'!O64/'M - Cuadro 5'!O59*100-100</f>
        <v>-3.0585578933646502</v>
      </c>
      <c r="P59" s="24">
        <f>+'M - Cuadro 5'!P64/'M - Cuadro 5'!P59*100-100</f>
        <v>4.85763009287399</v>
      </c>
    </row>
    <row r="60" spans="2:16" ht="14.25">
      <c r="B60" s="23" t="s">
        <v>21</v>
      </c>
      <c r="C60" s="12">
        <v>0</v>
      </c>
      <c r="D60" s="12">
        <f>+'M - Cuadro 5'!D65/'M - Cuadro 5'!D60*100-100</f>
        <v>1.937097283957769</v>
      </c>
      <c r="E60" s="12">
        <f>+'M - Cuadro 5'!E65/'M - Cuadro 5'!E60*100-100</f>
        <v>7.5450779612221055</v>
      </c>
      <c r="F60" s="12">
        <f>+'M - Cuadro 5'!F65/'M - Cuadro 5'!F60*100-100</f>
        <v>5.8243532027466784</v>
      </c>
      <c r="G60" s="12">
        <f>+'M - Cuadro 5'!G65/'M - Cuadro 5'!G60*100-100</f>
        <v>0.28206699272352864</v>
      </c>
      <c r="H60" s="12">
        <f>+'M - Cuadro 5'!H65/'M - Cuadro 5'!H60*100-100</f>
        <v>4.065190152519932</v>
      </c>
      <c r="I60" s="12">
        <f>+'M - Cuadro 5'!I65/'M - Cuadro 5'!I60*100-100</f>
        <v>0.9999978872008626</v>
      </c>
      <c r="J60" s="12">
        <f>+'M - Cuadro 5'!J65/'M - Cuadro 5'!J60*100-100</f>
        <v>4.499124122598474</v>
      </c>
      <c r="K60" s="12">
        <f>+'M - Cuadro 5'!K65/'M - Cuadro 5'!K60*100-100</f>
        <v>-3.37584832440281</v>
      </c>
      <c r="L60" s="12">
        <f>+'M - Cuadro 5'!L65/'M - Cuadro 5'!L60*100-100</f>
        <v>4.998591415037197</v>
      </c>
      <c r="M60" s="12">
        <f>+'M - Cuadro 5'!M65/'M - Cuadro 5'!M60*100-100</f>
        <v>5.833824836051463</v>
      </c>
      <c r="N60" s="12">
        <f>+'M - Cuadro 5'!N65/'M - Cuadro 5'!N60*100-100</f>
        <v>-28.15281638012806</v>
      </c>
      <c r="O60" s="24">
        <f>+'M - Cuadro 5'!O65/'M - Cuadro 5'!O60*100-100</f>
        <v>16.956153609239493</v>
      </c>
      <c r="P60" s="24">
        <f>+'M - Cuadro 5'!P65/'M - Cuadro 5'!P60*100-100</f>
        <v>2.3824184096937273</v>
      </c>
    </row>
    <row r="61" spans="2:16" ht="14.25">
      <c r="B61" s="23" t="s">
        <v>22</v>
      </c>
      <c r="C61" s="12">
        <v>0</v>
      </c>
      <c r="D61" s="12">
        <f>+'M - Cuadro 5'!D66/'M - Cuadro 5'!D61*100-100</f>
        <v>10.671423165247845</v>
      </c>
      <c r="E61" s="12">
        <f>+'M - Cuadro 5'!E66/'M - Cuadro 5'!E61*100-100</f>
        <v>1.6143482550720023</v>
      </c>
      <c r="F61" s="12">
        <f>+'M - Cuadro 5'!F66/'M - Cuadro 5'!F61*100-100</f>
        <v>3.4507680449442404</v>
      </c>
      <c r="G61" s="12">
        <f>+'M - Cuadro 5'!G66/'M - Cuadro 5'!G61*100-100</f>
        <v>3.5108554034889465</v>
      </c>
      <c r="H61" s="12">
        <f>+'M - Cuadro 5'!H66/'M - Cuadro 5'!H61*100-100</f>
        <v>6.888030482750736</v>
      </c>
      <c r="I61" s="12">
        <f>+'M - Cuadro 5'!I66/'M - Cuadro 5'!I61*100-100</f>
        <v>-3.4932354225756086</v>
      </c>
      <c r="J61" s="12">
        <f>+'M - Cuadro 5'!J66/'M - Cuadro 5'!J61*100-100</f>
        <v>-9.3701132530405</v>
      </c>
      <c r="K61" s="12">
        <f>+'M - Cuadro 5'!K66/'M - Cuadro 5'!K61*100-100</f>
        <v>-15.218603728164311</v>
      </c>
      <c r="L61" s="12">
        <f>+'M - Cuadro 5'!L66/'M - Cuadro 5'!L61*100-100</f>
        <v>-1.979898688613801</v>
      </c>
      <c r="M61" s="12">
        <f>+'M - Cuadro 5'!M66/'M - Cuadro 5'!M61*100-100</f>
        <v>0.2699920188758824</v>
      </c>
      <c r="N61" s="12">
        <f>+'M - Cuadro 5'!N66/'M - Cuadro 5'!N61*100-100</f>
        <v>3.1310060087934772</v>
      </c>
      <c r="O61" s="24">
        <f>+'M - Cuadro 5'!O66/'M - Cuadro 5'!O61*100-100</f>
        <v>15.13837843959702</v>
      </c>
      <c r="P61" s="24">
        <f>+'M - Cuadro 5'!P66/'M - Cuadro 5'!P61*100-100</f>
        <v>0.8588910374503627</v>
      </c>
    </row>
    <row r="62" spans="2:16" ht="14.25">
      <c r="B62" s="25" t="s">
        <v>23</v>
      </c>
      <c r="C62" s="13">
        <v>0</v>
      </c>
      <c r="D62" s="13">
        <f>+'M - Cuadro 5'!D67/'M - Cuadro 5'!D62*100-100</f>
        <v>7.904015232116606</v>
      </c>
      <c r="E62" s="13">
        <f>+'M - Cuadro 5'!E67/'M - Cuadro 5'!E62*100-100</f>
        <v>5.21732505524875</v>
      </c>
      <c r="F62" s="13">
        <f>+'M - Cuadro 5'!F67/'M - Cuadro 5'!F62*100-100</f>
        <v>6.278152949361001</v>
      </c>
      <c r="G62" s="13">
        <f>+'M - Cuadro 5'!G67/'M - Cuadro 5'!G62*100-100</f>
        <v>20.395514838930296</v>
      </c>
      <c r="H62" s="13">
        <f>+'M - Cuadro 5'!H67/'M - Cuadro 5'!H62*100-100</f>
        <v>6.893840866145567</v>
      </c>
      <c r="I62" s="13">
        <f>+'M - Cuadro 5'!I67/'M - Cuadro 5'!I62*100-100</f>
        <v>4.479324024739711</v>
      </c>
      <c r="J62" s="13">
        <f>+'M - Cuadro 5'!J67/'M - Cuadro 5'!J62*100-100</f>
        <v>5.381152893065064</v>
      </c>
      <c r="K62" s="13">
        <f>+'M - Cuadro 5'!K67/'M - Cuadro 5'!K62*100-100</f>
        <v>-27.308272575789346</v>
      </c>
      <c r="L62" s="13">
        <f>+'M - Cuadro 5'!L67/'M - Cuadro 5'!L62*100-100</f>
        <v>43.877092149518205</v>
      </c>
      <c r="M62" s="13">
        <f>+'M - Cuadro 5'!M67/'M - Cuadro 5'!M62*100-100</f>
        <v>-6.220519989128647</v>
      </c>
      <c r="N62" s="13">
        <f>+'M - Cuadro 5'!N67/'M - Cuadro 5'!N62*100-100</f>
        <v>-71.32799735648854</v>
      </c>
      <c r="O62" s="26">
        <f>+'M - Cuadro 5'!O67/'M - Cuadro 5'!O62*100-100</f>
        <v>59.38554311807266</v>
      </c>
      <c r="P62" s="26">
        <f>+'M - Cuadro 5'!P67/'M - Cuadro 5'!P62*100-100</f>
        <v>3.3062400333918447</v>
      </c>
    </row>
    <row r="63" spans="2:16" ht="14.25">
      <c r="B63" s="15">
        <v>2020</v>
      </c>
      <c r="C63" s="10">
        <v>0</v>
      </c>
      <c r="D63" s="10">
        <f>+'M - Cuadro 5'!D68/'M - Cuadro 5'!D63*100-100</f>
        <v>0.5459447221207085</v>
      </c>
      <c r="E63" s="10">
        <f>+'M - Cuadro 5'!E68/'M - Cuadro 5'!E63*100-100</f>
        <v>-47.43242475818715</v>
      </c>
      <c r="F63" s="10">
        <f>+'M - Cuadro 5'!F68/'M - Cuadro 5'!F63*100-100</f>
        <v>-9.360900691825066</v>
      </c>
      <c r="G63" s="10">
        <f>+'M - Cuadro 5'!G68/'M - Cuadro 5'!G63*100-100</f>
        <v>34.75331355572072</v>
      </c>
      <c r="H63" s="10">
        <f>+'M - Cuadro 5'!H68/'M - Cuadro 5'!H63*100-100</f>
        <v>-14.028497061504666</v>
      </c>
      <c r="I63" s="10">
        <f>+'M - Cuadro 5'!I68/'M - Cuadro 5'!I63*100-100</f>
        <v>-68.80393634180201</v>
      </c>
      <c r="J63" s="10">
        <f>+'M - Cuadro 5'!J68/'M - Cuadro 5'!J63*100-100</f>
        <v>-2.221992585278244</v>
      </c>
      <c r="K63" s="10">
        <f>+'M - Cuadro 5'!K68/'M - Cuadro 5'!K63*100-100</f>
        <v>-10.747378487922461</v>
      </c>
      <c r="L63" s="10">
        <f>+'M - Cuadro 5'!L68/'M - Cuadro 5'!L63*100-100</f>
        <v>7.274790047004018</v>
      </c>
      <c r="M63" s="10">
        <f>+'M - Cuadro 5'!M68/'M - Cuadro 5'!M63*100-100</f>
        <v>8.967205313327213</v>
      </c>
      <c r="N63" s="10">
        <f>+'M - Cuadro 5'!N68/'M - Cuadro 5'!N63*100-100</f>
        <v>-22.557314611189156</v>
      </c>
      <c r="O63" s="16">
        <f>+'M - Cuadro 5'!O68/'M - Cuadro 5'!O63*100-100</f>
        <v>-20.798775268144283</v>
      </c>
      <c r="P63" s="16">
        <f>+'M - Cuadro 5'!P68/'M - Cuadro 5'!P63*100-100</f>
        <v>-22.382972780696036</v>
      </c>
    </row>
    <row r="64" spans="2:16" ht="14.25">
      <c r="B64" s="17" t="s">
        <v>20</v>
      </c>
      <c r="C64" s="8">
        <v>0</v>
      </c>
      <c r="D64" s="8">
        <f>+'M - Cuadro 5'!D69/'M - Cuadro 5'!D64*100-100</f>
        <v>11.80120617431983</v>
      </c>
      <c r="E64" s="8">
        <f>+'M - Cuadro 5'!E69/'M - Cuadro 5'!E64*100-100</f>
        <v>-8.192650895562153</v>
      </c>
      <c r="F64" s="8">
        <f>+'M - Cuadro 5'!F69/'M - Cuadro 5'!F64*100-100</f>
        <v>9.511925544579796</v>
      </c>
      <c r="G64" s="8">
        <f>+'M - Cuadro 5'!G69/'M - Cuadro 5'!G64*100-100</f>
        <v>32.26945025784627</v>
      </c>
      <c r="H64" s="8">
        <f>+'M - Cuadro 5'!H69/'M - Cuadro 5'!H64*100-100</f>
        <v>6.127954255256114</v>
      </c>
      <c r="I64" s="8">
        <f>+'M - Cuadro 5'!I69/'M - Cuadro 5'!I64*100-100</f>
        <v>-13.099952777940814</v>
      </c>
      <c r="J64" s="8">
        <f>+'M - Cuadro 5'!J69/'M - Cuadro 5'!J64*100-100</f>
        <v>6.2807983052165355</v>
      </c>
      <c r="K64" s="8">
        <f>+'M - Cuadro 5'!K69/'M - Cuadro 5'!K64*100-100</f>
        <v>-16.755357928705223</v>
      </c>
      <c r="L64" s="8">
        <f>+'M - Cuadro 5'!L69/'M - Cuadro 5'!L64*100-100</f>
        <v>1.7690040253990134</v>
      </c>
      <c r="M64" s="8">
        <f>+'M - Cuadro 5'!M69/'M - Cuadro 5'!M64*100-100</f>
        <v>4.053125416851728</v>
      </c>
      <c r="N64" s="8">
        <f>+'M - Cuadro 5'!N69/'M - Cuadro 5'!N64*100-100</f>
        <v>-30.989847415759556</v>
      </c>
      <c r="O64" s="18">
        <f>+'M - Cuadro 5'!O69/'M - Cuadro 5'!O64*100-100</f>
        <v>-3.603112366105833</v>
      </c>
      <c r="P64" s="18">
        <f>+'M - Cuadro 5'!P69/'M - Cuadro 5'!P64*100-100</f>
        <v>-1.413472907977635</v>
      </c>
    </row>
    <row r="65" spans="2:16" ht="14.25">
      <c r="B65" s="17" t="s">
        <v>21</v>
      </c>
      <c r="C65" s="8">
        <v>0</v>
      </c>
      <c r="D65" s="8">
        <f>+'M - Cuadro 5'!D70/'M - Cuadro 5'!D65*100-100</f>
        <v>-7.330762566336318</v>
      </c>
      <c r="E65" s="8">
        <f>+'M - Cuadro 5'!E70/'M - Cuadro 5'!E65*100-100</f>
        <v>-64.22988743407109</v>
      </c>
      <c r="F65" s="8">
        <f>+'M - Cuadro 5'!F70/'M - Cuadro 5'!F65*100-100</f>
        <v>-36.00024412663373</v>
      </c>
      <c r="G65" s="8">
        <f>+'M - Cuadro 5'!G70/'M - Cuadro 5'!G65*100-100</f>
        <v>29.61001305138487</v>
      </c>
      <c r="H65" s="8">
        <f>+'M - Cuadro 5'!H70/'M - Cuadro 5'!H65*100-100</f>
        <v>-27.69244863532647</v>
      </c>
      <c r="I65" s="8">
        <f>+'M - Cuadro 5'!I70/'M - Cuadro 5'!I65*100-100</f>
        <v>-92.05568585535245</v>
      </c>
      <c r="J65" s="8">
        <f>+'M - Cuadro 5'!J70/'M - Cuadro 5'!J65*100-100</f>
        <v>-1.42809692091204</v>
      </c>
      <c r="K65" s="8">
        <f>+'M - Cuadro 5'!K70/'M - Cuadro 5'!K65*100-100</f>
        <v>-10.235211637733883</v>
      </c>
      <c r="L65" s="8">
        <f>+'M - Cuadro 5'!L70/'M - Cuadro 5'!L65*100-100</f>
        <v>13.024638989153047</v>
      </c>
      <c r="M65" s="8">
        <f>+'M - Cuadro 5'!M70/'M - Cuadro 5'!M65*100-100</f>
        <v>4.368951961588039</v>
      </c>
      <c r="N65" s="8">
        <f>+'M - Cuadro 5'!N70/'M - Cuadro 5'!N65*100-100</f>
        <v>-40.41767789577647</v>
      </c>
      <c r="O65" s="18">
        <f>+'M - Cuadro 5'!O70/'M - Cuadro 5'!O65*100-100</f>
        <v>-27.9527479687178</v>
      </c>
      <c r="P65" s="18">
        <f>+'M - Cuadro 5'!P70/'M - Cuadro 5'!P65*100-100</f>
        <v>-34.581872753048046</v>
      </c>
    </row>
    <row r="66" spans="2:16" ht="14.25">
      <c r="B66" s="17" t="s">
        <v>22</v>
      </c>
      <c r="C66" s="8">
        <v>0</v>
      </c>
      <c r="D66" s="8">
        <f>+'M - Cuadro 5'!D71/'M - Cuadro 5'!D66*100-100</f>
        <v>-11.601010029439067</v>
      </c>
      <c r="E66" s="8">
        <f>+'M - Cuadro 5'!E71/'M - Cuadro 5'!E66*100-100</f>
        <v>-62.548956199251045</v>
      </c>
      <c r="F66" s="8">
        <f>+'M - Cuadro 5'!F71/'M - Cuadro 5'!F66*100-100</f>
        <v>-13.99058336910629</v>
      </c>
      <c r="G66" s="8">
        <f>+'M - Cuadro 5'!G71/'M - Cuadro 5'!G66*100-100</f>
        <v>39.98730172874713</v>
      </c>
      <c r="H66" s="8">
        <f>+'M - Cuadro 5'!H71/'M - Cuadro 5'!H66*100-100</f>
        <v>-25.061425986637758</v>
      </c>
      <c r="I66" s="8">
        <f>+'M - Cuadro 5'!I71/'M - Cuadro 5'!I66*100-100</f>
        <v>-89.79170692922393</v>
      </c>
      <c r="J66" s="8">
        <f>+'M - Cuadro 5'!J71/'M - Cuadro 5'!J66*100-100</f>
        <v>-17.05124170301778</v>
      </c>
      <c r="K66" s="8">
        <f>+'M - Cuadro 5'!K71/'M - Cuadro 5'!K66*100-100</f>
        <v>-7.983423920994099</v>
      </c>
      <c r="L66" s="8">
        <f>+'M - Cuadro 5'!L71/'M - Cuadro 5'!L66*100-100</f>
        <v>20.358435448356758</v>
      </c>
      <c r="M66" s="8">
        <f>+'M - Cuadro 5'!M71/'M - Cuadro 5'!M66*100-100</f>
        <v>12.335485840750039</v>
      </c>
      <c r="N66" s="8">
        <f>+'M - Cuadro 5'!N71/'M - Cuadro 5'!N66*100-100</f>
        <v>-46.38133100566567</v>
      </c>
      <c r="O66" s="18">
        <f>+'M - Cuadro 5'!O71/'M - Cuadro 5'!O66*100-100</f>
        <v>-27.0110978572757</v>
      </c>
      <c r="P66" s="18">
        <f>+'M - Cuadro 5'!P71/'M - Cuadro 5'!P66*100-100</f>
        <v>-32.51679375782179</v>
      </c>
    </row>
    <row r="67" spans="2:16" ht="14.25">
      <c r="B67" s="19" t="s">
        <v>23</v>
      </c>
      <c r="C67" s="9">
        <v>0</v>
      </c>
      <c r="D67" s="9">
        <f>+'M - Cuadro 5'!D72/'M - Cuadro 5'!D67*100-100</f>
        <v>9.938089089029518</v>
      </c>
      <c r="E67" s="9">
        <f>+'M - Cuadro 5'!E72/'M - Cuadro 5'!E67*100-100</f>
        <v>-51.22009466100445</v>
      </c>
      <c r="F67" s="9">
        <f>+'M - Cuadro 5'!F72/'M - Cuadro 5'!F67*100-100</f>
        <v>3.0670468895505536</v>
      </c>
      <c r="G67" s="9">
        <f>+'M - Cuadro 5'!G72/'M - Cuadro 5'!G67*100-100</f>
        <v>37.365979503443725</v>
      </c>
      <c r="H67" s="9">
        <f>+'M - Cuadro 5'!H72/'M - Cuadro 5'!H67*100-100</f>
        <v>-8.213984916603522</v>
      </c>
      <c r="I67" s="9">
        <f>+'M - Cuadro 5'!I72/'M - Cuadro 5'!I67*100-100</f>
        <v>-81.87652525174757</v>
      </c>
      <c r="J67" s="9">
        <f>+'M - Cuadro 5'!J72/'M - Cuadro 5'!J67*100-100</f>
        <v>1.8921548396647836</v>
      </c>
      <c r="K67" s="9">
        <f>+'M - Cuadro 5'!K72/'M - Cuadro 5'!K67*100-100</f>
        <v>-6.449983926304952</v>
      </c>
      <c r="L67" s="9">
        <f>+'M - Cuadro 5'!L72/'M - Cuadro 5'!L67*100-100</f>
        <v>-1.4992711991899625</v>
      </c>
      <c r="M67" s="9">
        <f>+'M - Cuadro 5'!M72/'M - Cuadro 5'!M67*100-100</f>
        <v>14.064737883283868</v>
      </c>
      <c r="N67" s="9">
        <f>+'M - Cuadro 5'!N72/'M - Cuadro 5'!N67*100-100</f>
        <v>79.34886553832035</v>
      </c>
      <c r="O67" s="20">
        <f>+'M - Cuadro 5'!O72/'M - Cuadro 5'!O67*100-100</f>
        <v>-20.402092442652474</v>
      </c>
      <c r="P67" s="20">
        <f>+'M - Cuadro 5'!P72/'M - Cuadro 5'!P67*100-100</f>
        <v>-20.347510693762644</v>
      </c>
    </row>
    <row r="68" spans="2:16" ht="14.25">
      <c r="B68" s="21">
        <v>2021</v>
      </c>
      <c r="C68" s="14">
        <v>0</v>
      </c>
      <c r="D68" s="14">
        <f>+'M - Cuadro 5'!D73/'M - Cuadro 5'!D68*100-100</f>
        <v>87.9162762982348</v>
      </c>
      <c r="E68" s="14">
        <f>+'M - Cuadro 5'!E73/'M - Cuadro 5'!E68*100-100</f>
        <v>50.16723732040242</v>
      </c>
      <c r="F68" s="14">
        <f>+'M - Cuadro 5'!F73/'M - Cuadro 5'!F68*100-100</f>
        <v>38.46820091981061</v>
      </c>
      <c r="G68" s="14">
        <f>+'M - Cuadro 5'!G73/'M - Cuadro 5'!G68*100-100</f>
        <v>-11.253163866422241</v>
      </c>
      <c r="H68" s="14">
        <f>+'M - Cuadro 5'!H73/'M - Cuadro 5'!H68*100-100</f>
        <v>72.21282625669696</v>
      </c>
      <c r="I68" s="14">
        <f>+'M - Cuadro 5'!I73/'M - Cuadro 5'!I68*100-100</f>
        <v>12.272544977833675</v>
      </c>
      <c r="J68" s="14">
        <f>+'M - Cuadro 5'!J73/'M - Cuadro 5'!J68*100-100</f>
        <v>28.58912712216147</v>
      </c>
      <c r="K68" s="14">
        <f>+'M - Cuadro 5'!K73/'M - Cuadro 5'!K68*100-100</f>
        <v>0.8847141253030912</v>
      </c>
      <c r="L68" s="14">
        <f>+'M - Cuadro 5'!L73/'M - Cuadro 5'!L68*100-100</f>
        <v>21.651819872076913</v>
      </c>
      <c r="M68" s="14">
        <f>+'M - Cuadro 5'!M73/'M - Cuadro 5'!M68*100-100</f>
        <v>0.39630986162548254</v>
      </c>
      <c r="N68" s="14">
        <f>+'M - Cuadro 5'!N73/'M - Cuadro 5'!N68*100-100</f>
        <v>94.47115440194085</v>
      </c>
      <c r="O68" s="22">
        <f>+'M - Cuadro 5'!O73/'M - Cuadro 5'!O68*100-100</f>
        <v>50.13987975631821</v>
      </c>
      <c r="P68" s="22">
        <f>+'M - Cuadro 5'!P73/'M - Cuadro 5'!P68*100-100</f>
        <v>44.648496531107185</v>
      </c>
    </row>
    <row r="69" spans="2:16" ht="14.25">
      <c r="B69" s="23" t="s">
        <v>20</v>
      </c>
      <c r="C69" s="12">
        <v>0</v>
      </c>
      <c r="D69" s="12">
        <f>+'M - Cuadro 5'!D74/'M - Cuadro 5'!D69*100-100</f>
        <v>32.74773711758223</v>
      </c>
      <c r="E69" s="12">
        <f>+'M - Cuadro 5'!E74/'M - Cuadro 5'!E69*100-100</f>
        <v>-21.98830324786347</v>
      </c>
      <c r="F69" s="12">
        <f>+'M - Cuadro 5'!F74/'M - Cuadro 5'!F69*100-100</f>
        <v>14.492124020019517</v>
      </c>
      <c r="G69" s="12">
        <f>+'M - Cuadro 5'!G74/'M - Cuadro 5'!G69*100-100</f>
        <v>-16.078751939702954</v>
      </c>
      <c r="H69" s="12">
        <f>+'M - Cuadro 5'!H74/'M - Cuadro 5'!H69*100-100</f>
        <v>16.371710300842437</v>
      </c>
      <c r="I69" s="12">
        <f>+'M - Cuadro 5'!I74/'M - Cuadro 5'!I69*100-100</f>
        <v>-64.35333445292503</v>
      </c>
      <c r="J69" s="12">
        <f>+'M - Cuadro 5'!J74/'M - Cuadro 5'!J69*100-100</f>
        <v>21.83426275374414</v>
      </c>
      <c r="K69" s="12">
        <f>+'M - Cuadro 5'!K74/'M - Cuadro 5'!K69*100-100</f>
        <v>-3.0610330164126083</v>
      </c>
      <c r="L69" s="12">
        <f>+'M - Cuadro 5'!L74/'M - Cuadro 5'!L69*100-100</f>
        <v>14.485629513057916</v>
      </c>
      <c r="M69" s="12">
        <f>+'M - Cuadro 5'!M74/'M - Cuadro 5'!M69*100-100</f>
        <v>7.120376452794844</v>
      </c>
      <c r="N69" s="12">
        <f>+'M - Cuadro 5'!N74/'M - Cuadro 5'!N69*100-100</f>
        <v>100.95657614702364</v>
      </c>
      <c r="O69" s="24">
        <f>+'M - Cuadro 5'!O74/'M - Cuadro 5'!O69*100-100</f>
        <v>-14.24120875362641</v>
      </c>
      <c r="P69" s="24">
        <f>+'M - Cuadro 5'!P74/'M - Cuadro 5'!P69*100-100</f>
        <v>-2.4493892935878847</v>
      </c>
    </row>
    <row r="70" spans="2:16" ht="14.25">
      <c r="B70" s="23" t="s">
        <v>21</v>
      </c>
      <c r="C70" s="12">
        <v>0</v>
      </c>
      <c r="D70" s="12">
        <f>+'M - Cuadro 5'!D75/'M - Cuadro 5'!D70*100-100</f>
        <v>81.63714215835839</v>
      </c>
      <c r="E70" s="12">
        <f>+'M - Cuadro 5'!E75/'M - Cuadro 5'!E70*100-100</f>
        <v>108.15493105182665</v>
      </c>
      <c r="F70" s="12">
        <f>+'M - Cuadro 5'!F75/'M - Cuadro 5'!F70*100-100</f>
        <v>100.41597706042705</v>
      </c>
      <c r="G70" s="12">
        <f>+'M - Cuadro 5'!G75/'M - Cuadro 5'!G70*100-100</f>
        <v>-8.628172942817287</v>
      </c>
      <c r="H70" s="12">
        <f>+'M - Cuadro 5'!H75/'M - Cuadro 5'!H70*100-100</f>
        <v>86.83278427451924</v>
      </c>
      <c r="I70" s="12">
        <f>+'M - Cuadro 5'!I75/'M - Cuadro 5'!I70*100-100</f>
        <v>270.69440700174914</v>
      </c>
      <c r="J70" s="12">
        <f>+'M - Cuadro 5'!J75/'M - Cuadro 5'!J70*100-100</f>
        <v>30.948081581193946</v>
      </c>
      <c r="K70" s="12">
        <f>+'M - Cuadro 5'!K75/'M - Cuadro 5'!K70*100-100</f>
        <v>11.898988323221985</v>
      </c>
      <c r="L70" s="12">
        <f>+'M - Cuadro 5'!L75/'M - Cuadro 5'!L70*100-100</f>
        <v>20.405157401904034</v>
      </c>
      <c r="M70" s="12">
        <f>+'M - Cuadro 5'!M75/'M - Cuadro 5'!M70*100-100</f>
        <v>-0.35201560773155904</v>
      </c>
      <c r="N70" s="12">
        <f>+'M - Cuadro 5'!N75/'M - Cuadro 5'!N70*100-100</f>
        <v>134.49708662265016</v>
      </c>
      <c r="O70" s="24">
        <f>+'M - Cuadro 5'!O75/'M - Cuadro 5'!O70*100-100</f>
        <v>75.80284356356597</v>
      </c>
      <c r="P70" s="24">
        <f>+'M - Cuadro 5'!P75/'M - Cuadro 5'!P70*100-100</f>
        <v>62.21437520355971</v>
      </c>
    </row>
    <row r="71" spans="2:16" ht="14.25">
      <c r="B71" s="23" t="s">
        <v>22</v>
      </c>
      <c r="C71" s="12">
        <v>0</v>
      </c>
      <c r="D71" s="12">
        <f>+'M - Cuadro 5'!D76/'M - Cuadro 5'!D71*100-100</f>
        <v>122.4595786393771</v>
      </c>
      <c r="E71" s="12">
        <f>+'M - Cuadro 5'!E76/'M - Cuadro 5'!E71*100-100</f>
        <v>121.6886603301352</v>
      </c>
      <c r="F71" s="12">
        <f>+'M - Cuadro 5'!F76/'M - Cuadro 5'!F71*100-100</f>
        <v>45.367003884450185</v>
      </c>
      <c r="G71" s="12">
        <f>+'M - Cuadro 5'!G76/'M - Cuadro 5'!G71*100-100</f>
        <v>-12.494728466282083</v>
      </c>
      <c r="H71" s="12">
        <f>+'M - Cuadro 5'!H76/'M - Cuadro 5'!H71*100-100</f>
        <v>106.05158712120698</v>
      </c>
      <c r="I71" s="12">
        <f>+'M - Cuadro 5'!I76/'M - Cuadro 5'!I71*100-100</f>
        <v>229.29950193128684</v>
      </c>
      <c r="J71" s="12">
        <f>+'M - Cuadro 5'!J76/'M - Cuadro 5'!J71*100-100</f>
        <v>49.874218528967305</v>
      </c>
      <c r="K71" s="12">
        <f>+'M - Cuadro 5'!K76/'M - Cuadro 5'!K71*100-100</f>
        <v>-3.3930719288965463</v>
      </c>
      <c r="L71" s="12">
        <f>+'M - Cuadro 5'!L76/'M - Cuadro 5'!L71*100-100</f>
        <v>21.00810568252504</v>
      </c>
      <c r="M71" s="12">
        <f>+'M - Cuadro 5'!M76/'M - Cuadro 5'!M71*100-100</f>
        <v>0.016968290090190408</v>
      </c>
      <c r="N71" s="12">
        <f>+'M - Cuadro 5'!N76/'M - Cuadro 5'!N71*100-100</f>
        <v>114.52283652012022</v>
      </c>
      <c r="O71" s="24">
        <f>+'M - Cuadro 5'!O76/'M - Cuadro 5'!O71*100-100</f>
        <v>87.47206350959513</v>
      </c>
      <c r="P71" s="24">
        <f>+'M - Cuadro 5'!P76/'M - Cuadro 5'!P71*100-100</f>
        <v>73.11472363314937</v>
      </c>
    </row>
    <row r="72" spans="2:16" ht="14.25">
      <c r="B72" s="25" t="s">
        <v>23</v>
      </c>
      <c r="C72" s="13">
        <v>0</v>
      </c>
      <c r="D72" s="13">
        <f>+'M - Cuadro 5'!D77/'M - Cuadro 5'!D72*100-100</f>
        <v>114.95576663206165</v>
      </c>
      <c r="E72" s="13">
        <f>+'M - Cuadro 5'!E77/'M - Cuadro 5'!E72*100-100</f>
        <v>75.58125451863543</v>
      </c>
      <c r="F72" s="13">
        <f>+'M - Cuadro 5'!F77/'M - Cuadro 5'!F72*100-100</f>
        <v>19.905272044089003</v>
      </c>
      <c r="G72" s="13">
        <f>+'M - Cuadro 5'!G77/'M - Cuadro 5'!G72*100-100</f>
        <v>1.0191510807481308</v>
      </c>
      <c r="H72" s="13">
        <f>+'M - Cuadro 5'!H77/'M - Cuadro 5'!H72*100-100</f>
        <v>91.09161450057249</v>
      </c>
      <c r="I72" s="13">
        <f>+'M - Cuadro 5'!I77/'M - Cuadro 5'!I72*100-100</f>
        <v>150.67376099509633</v>
      </c>
      <c r="J72" s="13">
        <f>+'M - Cuadro 5'!J77/'M - Cuadro 5'!J72*100-100</f>
        <v>19.536447360351588</v>
      </c>
      <c r="K72" s="13">
        <f>+'M - Cuadro 5'!K77/'M - Cuadro 5'!K72*100-100</f>
        <v>-2.47253504068091</v>
      </c>
      <c r="L72" s="13">
        <f>+'M - Cuadro 5'!L77/'M - Cuadro 5'!L72*100-100</f>
        <v>28.60871576046111</v>
      </c>
      <c r="M72" s="13">
        <f>+'M - Cuadro 5'!M77/'M - Cuadro 5'!M72*100-100</f>
        <v>-3.857306811643639</v>
      </c>
      <c r="N72" s="13">
        <f>+'M - Cuadro 5'!N77/'M - Cuadro 5'!N72*100-100</f>
        <v>51.99251226025848</v>
      </c>
      <c r="O72" s="26">
        <f>+'M - Cuadro 5'!O77/'M - Cuadro 5'!O72*100-100</f>
        <v>50.68781902154922</v>
      </c>
      <c r="P72" s="26">
        <f>+'M - Cuadro 5'!P77/'M - Cuadro 5'!P72*100-100</f>
        <v>60.191339344275775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v>0</v>
      </c>
      <c r="D74" s="8">
        <f>+'M - Cuadro 5'!D79/'M - Cuadro 5'!D74*100-100</f>
        <v>75.3790857177643</v>
      </c>
      <c r="E74" s="8">
        <f>+'M - Cuadro 5'!E79/'M - Cuadro 5'!E74*100-100</f>
        <v>66.04850628679091</v>
      </c>
      <c r="F74" s="8">
        <f>+'M - Cuadro 5'!F79/'M - Cuadro 5'!F74*100-100</f>
        <v>18.653999508326535</v>
      </c>
      <c r="G74" s="8">
        <f>+'M - Cuadro 5'!G79/'M - Cuadro 5'!G74*100-100</f>
        <v>-22.506149807663732</v>
      </c>
      <c r="H74" s="8">
        <f>+'M - Cuadro 5'!H79/'M - Cuadro 5'!H74*100-100</f>
        <v>64.1384833669386</v>
      </c>
      <c r="I74" s="8">
        <f>+'M - Cuadro 5'!I79/'M - Cuadro 5'!I74*100-100</f>
        <v>159.7712753635368</v>
      </c>
      <c r="J74" s="8">
        <f>+'M - Cuadro 5'!J79/'M - Cuadro 5'!J74*100-100</f>
        <v>21.552983304606798</v>
      </c>
      <c r="K74" s="8">
        <f>+'M - Cuadro 5'!K79/'M - Cuadro 5'!K74*100-100</f>
        <v>-1.512128526632324</v>
      </c>
      <c r="L74" s="8">
        <f>+'M - Cuadro 5'!L79/'M - Cuadro 5'!L74*100-100</f>
        <v>30.40995461722673</v>
      </c>
      <c r="M74" s="8">
        <f>+'M - Cuadro 5'!M79/'M - Cuadro 5'!M74*100-100</f>
        <v>-3.9198775472253544</v>
      </c>
      <c r="N74" s="8">
        <f>+'M - Cuadro 5'!N79/'M - Cuadro 5'!N74*100-100</f>
        <v>17.195441926954018</v>
      </c>
      <c r="O74" s="18">
        <f>+'M - Cuadro 5'!O79/'M - Cuadro 5'!O74*100-100</f>
        <v>89.38895595811027</v>
      </c>
      <c r="P74" s="18">
        <f>+'M - Cuadro 5'!P79/'M - Cuadro 5'!P74*100-100</f>
        <v>54.16011925241841</v>
      </c>
    </row>
    <row r="75" spans="2:16" ht="14.25">
      <c r="B75" s="17" t="s">
        <v>21</v>
      </c>
      <c r="C75" s="8">
        <v>0</v>
      </c>
      <c r="D75" s="8">
        <f>+'M - Cuadro 5'!D80/'M - Cuadro 5'!D75*100-100</f>
        <v>28.755202761970935</v>
      </c>
      <c r="E75" s="8">
        <f>+'M - Cuadro 5'!E80/'M - Cuadro 5'!E75*100-100</f>
        <v>59.97934458301265</v>
      </c>
      <c r="F75" s="8">
        <f>+'M - Cuadro 5'!F80/'M - Cuadro 5'!F75*100-100</f>
        <v>13.439308273459076</v>
      </c>
      <c r="G75" s="8">
        <f>+'M - Cuadro 5'!G80/'M - Cuadro 5'!G75*100-100</f>
        <v>38.80812533580814</v>
      </c>
      <c r="H75" s="8">
        <f>+'M - Cuadro 5'!H80/'M - Cuadro 5'!H75*100-100</f>
        <v>31.359924384002937</v>
      </c>
      <c r="I75" s="8">
        <f>+'M - Cuadro 5'!I80/'M - Cuadro 5'!I75*100-100</f>
        <v>338.927259298522</v>
      </c>
      <c r="J75" s="8">
        <f>+'M - Cuadro 5'!J80/'M - Cuadro 5'!J75*100-100</f>
        <v>15.757318483211606</v>
      </c>
      <c r="K75" s="8">
        <f>+'M - Cuadro 5'!K80/'M - Cuadro 5'!K75*100-100</f>
        <v>-4.074299185813686</v>
      </c>
      <c r="L75" s="8">
        <f>+'M - Cuadro 5'!L80/'M - Cuadro 5'!L75*100-100</f>
        <v>21.412250286330405</v>
      </c>
      <c r="M75" s="8">
        <f>+'M - Cuadro 5'!M80/'M - Cuadro 5'!M75*100-100</f>
        <v>-3.030166665812814</v>
      </c>
      <c r="N75" s="8">
        <f>+'M - Cuadro 5'!N80/'M - Cuadro 5'!N75*100-100</f>
        <v>72.95232207527252</v>
      </c>
      <c r="O75" s="18">
        <f>+'M - Cuadro 5'!O80/'M - Cuadro 5'!O75*100-100</f>
        <v>20.349165467517878</v>
      </c>
      <c r="P75" s="18">
        <f>+'M - Cuadro 5'!P80/'M - Cuadro 5'!P75*100-100</f>
        <v>44.62100530879414</v>
      </c>
    </row>
    <row r="76" spans="2:16" ht="14.25">
      <c r="B76" s="31" t="s">
        <v>22</v>
      </c>
      <c r="C76" s="32">
        <v>0</v>
      </c>
      <c r="D76" s="32">
        <f>+'M - Cuadro 5'!D81/'M - Cuadro 5'!D76*100-100</f>
        <v>11.794258997343945</v>
      </c>
      <c r="E76" s="32">
        <f>+'M - Cuadro 5'!E81/'M - Cuadro 5'!E76*100-100</f>
        <v>44.76529885855055</v>
      </c>
      <c r="F76" s="32">
        <f>+'M - Cuadro 5'!F81/'M - Cuadro 5'!F76*100-100</f>
        <v>18.69358000289982</v>
      </c>
      <c r="G76" s="32">
        <f>+'M - Cuadro 5'!G81/'M - Cuadro 5'!G76*100-100</f>
        <v>-9.805428187565497</v>
      </c>
      <c r="H76" s="32">
        <f>+'M - Cuadro 5'!H81/'M - Cuadro 5'!H76*100-100</f>
        <v>17.240963495689513</v>
      </c>
      <c r="I76" s="32">
        <f>+'M - Cuadro 5'!I81/'M - Cuadro 5'!I76*100-100</f>
        <v>298.04850742295037</v>
      </c>
      <c r="J76" s="32">
        <f>+'M - Cuadro 5'!J81/'M - Cuadro 5'!J76*100-100</f>
        <v>20.25722265114429</v>
      </c>
      <c r="K76" s="32">
        <f>+'M - Cuadro 5'!K81/'M - Cuadro 5'!K76*100-100</f>
        <v>63.607981903222</v>
      </c>
      <c r="L76" s="32">
        <f>+'M - Cuadro 5'!L81/'M - Cuadro 5'!L76*100-100</f>
        <v>16.147192466538442</v>
      </c>
      <c r="M76" s="32">
        <f>+'M - Cuadro 5'!M81/'M - Cuadro 5'!M76*100-100</f>
        <v>-2.7128571336646843</v>
      </c>
      <c r="N76" s="32">
        <f>+'M - Cuadro 5'!N81/'M - Cuadro 5'!N76*100-100</f>
        <v>49.15572003093493</v>
      </c>
      <c r="O76" s="33">
        <f>+'M - Cuadro 5'!O81/'M - Cuadro 5'!O76*100-100</f>
        <v>20.533621484022063</v>
      </c>
      <c r="P76" s="33">
        <f>+'M - Cuadro 5'!P81/'M - Cuadro 5'!P76*100-100</f>
        <v>36.361871767124285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Dionisio Remis Salguero</dc:creator>
  <cp:keywords/>
  <dc:description/>
  <cp:lastModifiedBy>Diego Alejandro Ovalle Contreras</cp:lastModifiedBy>
  <cp:lastPrinted>2023-02-15T01:25:55Z</cp:lastPrinted>
  <dcterms:created xsi:type="dcterms:W3CDTF">2023-02-14T14:38:10Z</dcterms:created>
  <dcterms:modified xsi:type="dcterms:W3CDTF">2023-02-17T15:34:59Z</dcterms:modified>
  <cp:category/>
  <cp:version/>
  <cp:contentType/>
  <cp:contentStatus/>
</cp:coreProperties>
</file>